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wabara\Documents\銀座山の会\会計\"/>
    </mc:Choice>
  </mc:AlternateContent>
  <bookViews>
    <workbookView xWindow="240" yWindow="45" windowWidth="14940" windowHeight="9000" activeTab="5"/>
  </bookViews>
  <sheets>
    <sheet name="会費納入" sheetId="1" r:id="rId1"/>
    <sheet name="労山基金" sheetId="4" r:id="rId2"/>
    <sheet name="会友会計" sheetId="12" r:id="rId3"/>
    <sheet name="出納簿" sheetId="2" r:id="rId4"/>
    <sheet name="収支明細" sheetId="3" r:id="rId5"/>
    <sheet name="予算" sheetId="9" r:id="rId6"/>
    <sheet name="実績予算対比" sheetId="11" r:id="rId7"/>
    <sheet name="科目別推移" sheetId="13" r:id="rId8"/>
  </sheets>
  <definedNames>
    <definedName name="_xlnm.Print_Area" localSheetId="3">出納簿!$A$1:$O$64</definedName>
  </definedNames>
  <calcPr calcId="162913"/>
</workbook>
</file>

<file path=xl/calcChain.xml><?xml version="1.0" encoding="utf-8"?>
<calcChain xmlns="http://schemas.openxmlformats.org/spreadsheetml/2006/main">
  <c r="N9" i="9" l="1"/>
  <c r="J59" i="13" l="1"/>
  <c r="I59" i="13"/>
  <c r="H59" i="13"/>
  <c r="G59" i="13"/>
  <c r="F59" i="13"/>
  <c r="E59" i="13"/>
  <c r="D59" i="13"/>
  <c r="C59" i="13"/>
  <c r="J52" i="13"/>
  <c r="J48" i="13"/>
  <c r="J44" i="13"/>
  <c r="J36" i="13"/>
  <c r="J24" i="13"/>
  <c r="J14" i="13" s="1"/>
  <c r="J19" i="13"/>
  <c r="J16" i="13"/>
  <c r="J5" i="13"/>
  <c r="J34" i="13" l="1"/>
  <c r="F36" i="1"/>
  <c r="C38" i="4" l="1"/>
  <c r="F38" i="4"/>
  <c r="G38" i="4"/>
  <c r="H38" i="4"/>
  <c r="J38" i="4"/>
  <c r="M38" i="4"/>
  <c r="N38" i="4"/>
  <c r="G33" i="1"/>
  <c r="G34" i="1"/>
  <c r="E33" i="1"/>
  <c r="E34" i="1"/>
  <c r="P81" i="2" l="1"/>
  <c r="P82" i="2"/>
  <c r="P83" i="2"/>
  <c r="P84" i="2"/>
  <c r="P85" i="2"/>
  <c r="P86" i="2"/>
  <c r="P87" i="2"/>
  <c r="P88" i="2"/>
  <c r="P89" i="2"/>
  <c r="P90" i="2"/>
  <c r="P91" i="2"/>
  <c r="P92" i="2"/>
  <c r="H104" i="2" l="1"/>
  <c r="M104" i="2"/>
  <c r="I101" i="2"/>
  <c r="H100" i="2"/>
  <c r="I100" i="2"/>
  <c r="H101" i="2"/>
  <c r="H102" i="2"/>
  <c r="I102" i="2"/>
  <c r="H103" i="2"/>
  <c r="I103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I116" i="2"/>
  <c r="H117" i="2"/>
  <c r="I117" i="2"/>
  <c r="H118" i="2"/>
  <c r="I118" i="2"/>
  <c r="H119" i="2"/>
  <c r="I119" i="2"/>
  <c r="I115" i="2"/>
  <c r="H115" i="2"/>
  <c r="N116" i="2"/>
  <c r="M117" i="2"/>
  <c r="N117" i="2"/>
  <c r="M118" i="2"/>
  <c r="N118" i="2"/>
  <c r="M119" i="2"/>
  <c r="N119" i="2"/>
  <c r="N100" i="2"/>
  <c r="N101" i="2"/>
  <c r="N102" i="2"/>
  <c r="N103" i="2"/>
  <c r="N105" i="2"/>
  <c r="N106" i="2"/>
  <c r="N107" i="2"/>
  <c r="N108" i="2"/>
  <c r="N109" i="2"/>
  <c r="N110" i="2"/>
  <c r="N111" i="2"/>
  <c r="N112" i="2"/>
  <c r="N113" i="2"/>
  <c r="N114" i="2"/>
  <c r="M100" i="2"/>
  <c r="M101" i="2"/>
  <c r="M102" i="2"/>
  <c r="M103" i="2"/>
  <c r="M105" i="2"/>
  <c r="M106" i="2"/>
  <c r="M107" i="2"/>
  <c r="M108" i="2"/>
  <c r="M109" i="2"/>
  <c r="M110" i="2"/>
  <c r="M111" i="2"/>
  <c r="M112" i="2"/>
  <c r="M113" i="2"/>
  <c r="M114" i="2"/>
  <c r="M115" i="2"/>
  <c r="N115" i="2"/>
  <c r="C104" i="2" l="1"/>
  <c r="C116" i="2"/>
  <c r="P49" i="2"/>
  <c r="I13" i="3" l="1"/>
  <c r="P73" i="2" l="1"/>
  <c r="P74" i="2"/>
  <c r="P75" i="2"/>
  <c r="P76" i="2"/>
  <c r="P77" i="2"/>
  <c r="P78" i="2"/>
  <c r="P79" i="2"/>
  <c r="P80" i="2"/>
  <c r="P93" i="2"/>
  <c r="P94" i="2"/>
  <c r="O34" i="4" l="1"/>
  <c r="O33" i="4" l="1"/>
  <c r="K10" i="11"/>
  <c r="L32" i="1"/>
  <c r="E32" i="1"/>
  <c r="G32" i="1" s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I44" i="13"/>
  <c r="I48" i="13"/>
  <c r="I52" i="13"/>
  <c r="I36" i="13"/>
  <c r="I24" i="13"/>
  <c r="I19" i="13"/>
  <c r="I16" i="13"/>
  <c r="I14" i="13" s="1"/>
  <c r="I5" i="13"/>
  <c r="P45" i="2"/>
  <c r="K23" i="11"/>
  <c r="N23" i="11"/>
  <c r="E23" i="11"/>
  <c r="D23" i="11"/>
  <c r="F23" i="11" s="1"/>
  <c r="E27" i="9"/>
  <c r="C26" i="3"/>
  <c r="E32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8" i="4"/>
  <c r="E7" i="4"/>
  <c r="E6" i="4"/>
  <c r="E5" i="4"/>
  <c r="L31" i="1"/>
  <c r="E31" i="1"/>
  <c r="G31" i="1" s="1"/>
  <c r="E38" i="4" l="1"/>
  <c r="C106" i="2"/>
  <c r="E24" i="3" s="1"/>
  <c r="C118" i="2"/>
  <c r="I24" i="3" s="1"/>
  <c r="C105" i="2"/>
  <c r="E28" i="3" s="1"/>
  <c r="I34" i="13"/>
  <c r="C110" i="2"/>
  <c r="I15" i="3" s="1"/>
  <c r="J10" i="11" s="1"/>
  <c r="N10" i="11" s="1"/>
  <c r="H23" i="11"/>
  <c r="C101" i="2"/>
  <c r="E11" i="3" s="1"/>
  <c r="D8" i="11" s="1"/>
  <c r="H26" i="13"/>
  <c r="H22" i="13"/>
  <c r="D21" i="13"/>
  <c r="C30" i="13"/>
  <c r="G53" i="13"/>
  <c r="C48" i="13"/>
  <c r="D48" i="13"/>
  <c r="E48" i="13"/>
  <c r="F48" i="13"/>
  <c r="H48" i="13"/>
  <c r="G48" i="13"/>
  <c r="G26" i="13"/>
  <c r="D36" i="13"/>
  <c r="E36" i="13"/>
  <c r="F36" i="13"/>
  <c r="G36" i="13"/>
  <c r="H36" i="13"/>
  <c r="C19" i="13"/>
  <c r="D19" i="13"/>
  <c r="E19" i="13"/>
  <c r="F19" i="13"/>
  <c r="H19" i="13"/>
  <c r="G19" i="13"/>
  <c r="G6" i="13"/>
  <c r="L10" i="11" l="1"/>
  <c r="F53" i="13"/>
  <c r="F52" i="13" s="1"/>
  <c r="F54" i="13"/>
  <c r="C52" i="13"/>
  <c r="D52" i="13"/>
  <c r="E52" i="13"/>
  <c r="G52" i="13"/>
  <c r="H52" i="13"/>
  <c r="F44" i="13" l="1"/>
  <c r="G44" i="13"/>
  <c r="H44" i="13"/>
  <c r="C44" i="13"/>
  <c r="D44" i="13"/>
  <c r="E44" i="13"/>
  <c r="D24" i="13"/>
  <c r="E24" i="13"/>
  <c r="F24" i="13"/>
  <c r="G24" i="13"/>
  <c r="H24" i="13"/>
  <c r="D16" i="13"/>
  <c r="D14" i="13" s="1"/>
  <c r="E16" i="13"/>
  <c r="F16" i="13"/>
  <c r="F14" i="13" s="1"/>
  <c r="G16" i="13"/>
  <c r="H16" i="13"/>
  <c r="H14" i="13" s="1"/>
  <c r="D5" i="13"/>
  <c r="E5" i="13"/>
  <c r="F5" i="13"/>
  <c r="G5" i="13"/>
  <c r="H5" i="13"/>
  <c r="C39" i="13"/>
  <c r="C38" i="13"/>
  <c r="C25" i="13"/>
  <c r="C24" i="13" s="1"/>
  <c r="C16" i="13"/>
  <c r="C6" i="13"/>
  <c r="C5" i="13" s="1"/>
  <c r="E11" i="9"/>
  <c r="C14" i="13" l="1"/>
  <c r="C34" i="13" s="1"/>
  <c r="C36" i="13"/>
  <c r="H34" i="13"/>
  <c r="D34" i="13"/>
  <c r="G14" i="13"/>
  <c r="G34" i="13" s="1"/>
  <c r="E14" i="13"/>
  <c r="F34" i="13"/>
  <c r="E34" i="13"/>
  <c r="I12" i="3"/>
  <c r="E27" i="3"/>
  <c r="E28" i="1"/>
  <c r="E27" i="1"/>
  <c r="E26" i="1"/>
  <c r="E22" i="1"/>
  <c r="E18" i="1"/>
  <c r="E17" i="1"/>
  <c r="E15" i="1"/>
  <c r="E13" i="1"/>
  <c r="E12" i="1"/>
  <c r="E9" i="1"/>
  <c r="E8" i="1"/>
  <c r="E6" i="1"/>
  <c r="I26" i="9"/>
  <c r="D36" i="1"/>
  <c r="K36" i="1"/>
  <c r="I36" i="1"/>
  <c r="C36" i="1"/>
  <c r="L30" i="1"/>
  <c r="E30" i="1"/>
  <c r="G30" i="1" s="1"/>
  <c r="L29" i="1"/>
  <c r="E29" i="1"/>
  <c r="G29" i="1" s="1"/>
  <c r="P71" i="2"/>
  <c r="P72" i="2"/>
  <c r="L32" i="4"/>
  <c r="O32" i="4"/>
  <c r="E39" i="1"/>
  <c r="E38" i="1"/>
  <c r="G38" i="1" s="1"/>
  <c r="K40" i="1"/>
  <c r="I40" i="1"/>
  <c r="F40" i="1"/>
  <c r="D40" i="1"/>
  <c r="C40" i="1"/>
  <c r="O30" i="4"/>
  <c r="O6" i="4"/>
  <c r="O29" i="4"/>
  <c r="O31" i="4"/>
  <c r="L37" i="1"/>
  <c r="E37" i="1"/>
  <c r="G37" i="1" s="1"/>
  <c r="P4" i="2"/>
  <c r="P5" i="2"/>
  <c r="P6" i="2"/>
  <c r="P7" i="2"/>
  <c r="P8" i="2"/>
  <c r="P9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6" i="2"/>
  <c r="P47" i="2"/>
  <c r="P48" i="2"/>
  <c r="P50" i="2"/>
  <c r="P51" i="2"/>
  <c r="P3" i="2"/>
  <c r="L38" i="1"/>
  <c r="L28" i="1"/>
  <c r="G28" i="1"/>
  <c r="K22" i="11"/>
  <c r="G6" i="11"/>
  <c r="K11" i="11"/>
  <c r="K12" i="11"/>
  <c r="K13" i="11"/>
  <c r="K14" i="11"/>
  <c r="K15" i="11"/>
  <c r="C3" i="9"/>
  <c r="E5" i="1"/>
  <c r="E7" i="1"/>
  <c r="E10" i="1"/>
  <c r="E11" i="1"/>
  <c r="E14" i="1"/>
  <c r="E16" i="1"/>
  <c r="E19" i="1"/>
  <c r="E20" i="1"/>
  <c r="E21" i="1"/>
  <c r="E23" i="1"/>
  <c r="E24" i="1"/>
  <c r="E25" i="1"/>
  <c r="E4" i="1"/>
  <c r="E36" i="1" s="1"/>
  <c r="E13" i="9"/>
  <c r="B13" i="12"/>
  <c r="D5" i="12" s="1"/>
  <c r="B22" i="11"/>
  <c r="M21" i="11"/>
  <c r="G21" i="11"/>
  <c r="G4" i="11" s="1"/>
  <c r="B19" i="11"/>
  <c r="B17" i="11"/>
  <c r="B6" i="11"/>
  <c r="I13" i="9"/>
  <c r="E17" i="11"/>
  <c r="K17" i="11"/>
  <c r="K21" i="11"/>
  <c r="E10" i="11"/>
  <c r="E9" i="11"/>
  <c r="L27" i="4"/>
  <c r="O27" i="4"/>
  <c r="L26" i="1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8" i="4"/>
  <c r="O5" i="4"/>
  <c r="C3" i="3"/>
  <c r="I10" i="9"/>
  <c r="K9" i="11"/>
  <c r="L8" i="1"/>
  <c r="G8" i="1"/>
  <c r="N28" i="9"/>
  <c r="E10" i="9"/>
  <c r="E7" i="11" s="1"/>
  <c r="C26" i="9"/>
  <c r="C7" i="9" s="1"/>
  <c r="L28" i="4"/>
  <c r="O23" i="11"/>
  <c r="L27" i="1"/>
  <c r="G27" i="1"/>
  <c r="C6" i="12"/>
  <c r="B6" i="12"/>
  <c r="E4" i="12"/>
  <c r="N24" i="3"/>
  <c r="N22" i="9"/>
  <c r="L19" i="11"/>
  <c r="N19" i="11"/>
  <c r="H19" i="11"/>
  <c r="F19" i="11"/>
  <c r="M6" i="11"/>
  <c r="O19" i="11"/>
  <c r="M4" i="11"/>
  <c r="L23" i="11"/>
  <c r="L25" i="1"/>
  <c r="L5" i="1"/>
  <c r="L6" i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4" i="1"/>
  <c r="L23" i="4"/>
  <c r="L24" i="4"/>
  <c r="L25" i="4"/>
  <c r="L26" i="4"/>
  <c r="L10" i="4"/>
  <c r="L11" i="4"/>
  <c r="L14" i="4"/>
  <c r="O3" i="2"/>
  <c r="L4" i="2" s="1"/>
  <c r="O4" i="2" s="1"/>
  <c r="L5" i="2" s="1"/>
  <c r="O5" i="2" s="1"/>
  <c r="L6" i="2" s="1"/>
  <c r="O6" i="2" s="1"/>
  <c r="L7" i="2" s="1"/>
  <c r="O7" i="2" s="1"/>
  <c r="L8" i="2" s="1"/>
  <c r="O8" i="2" s="1"/>
  <c r="L9" i="2" s="1"/>
  <c r="O9" i="2" s="1"/>
  <c r="J3" i="2"/>
  <c r="G4" i="2"/>
  <c r="J4" i="2" s="1"/>
  <c r="G5" i="2" s="1"/>
  <c r="J5" i="2" s="1"/>
  <c r="E22" i="11"/>
  <c r="E21" i="11" s="1"/>
  <c r="I12" i="9"/>
  <c r="N24" i="9"/>
  <c r="L6" i="4"/>
  <c r="L7" i="4"/>
  <c r="L8" i="4"/>
  <c r="L12" i="4"/>
  <c r="L13" i="4"/>
  <c r="L15" i="4"/>
  <c r="L16" i="4"/>
  <c r="L17" i="4"/>
  <c r="L18" i="4"/>
  <c r="L19" i="4"/>
  <c r="L20" i="4"/>
  <c r="L21" i="4"/>
  <c r="L22" i="4"/>
  <c r="L5" i="4"/>
  <c r="G4" i="1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E6" i="11" l="1"/>
  <c r="E4" i="11" s="1"/>
  <c r="L38" i="4"/>
  <c r="O38" i="4"/>
  <c r="F41" i="1"/>
  <c r="K41" i="1"/>
  <c r="C108" i="2"/>
  <c r="I11" i="3" s="1"/>
  <c r="J8" i="11" s="1"/>
  <c r="C111" i="2"/>
  <c r="I16" i="3" s="1"/>
  <c r="J11" i="11" s="1"/>
  <c r="N11" i="11" s="1"/>
  <c r="C103" i="2"/>
  <c r="E22" i="3" s="1"/>
  <c r="N22" i="3" s="1"/>
  <c r="C107" i="2"/>
  <c r="I10" i="3" s="1"/>
  <c r="C113" i="2"/>
  <c r="I18" i="3" s="1"/>
  <c r="J13" i="11" s="1"/>
  <c r="L13" i="11" s="1"/>
  <c r="C114" i="2"/>
  <c r="I19" i="3" s="1"/>
  <c r="J14" i="11" s="1"/>
  <c r="N14" i="11" s="1"/>
  <c r="C112" i="2"/>
  <c r="I17" i="3" s="1"/>
  <c r="J12" i="11" s="1"/>
  <c r="N12" i="11" s="1"/>
  <c r="C102" i="2"/>
  <c r="E12" i="3" s="1"/>
  <c r="D9" i="11" s="1"/>
  <c r="H9" i="11" s="1"/>
  <c r="C117" i="2"/>
  <c r="I28" i="3" s="1"/>
  <c r="N28" i="3" s="1"/>
  <c r="C119" i="2"/>
  <c r="C115" i="2"/>
  <c r="I20" i="3" s="1"/>
  <c r="J15" i="11" s="1"/>
  <c r="L15" i="11" s="1"/>
  <c r="AA5" i="2"/>
  <c r="G6" i="2"/>
  <c r="J6" i="2" s="1"/>
  <c r="L10" i="2"/>
  <c r="O10" i="2" s="1"/>
  <c r="AA3" i="2"/>
  <c r="AA4" i="2"/>
  <c r="E9" i="9"/>
  <c r="L36" i="1"/>
  <c r="K7" i="11"/>
  <c r="C100" i="2"/>
  <c r="E10" i="3" s="1"/>
  <c r="D7" i="11" s="1"/>
  <c r="C109" i="2"/>
  <c r="I14" i="3" s="1"/>
  <c r="J9" i="11" s="1"/>
  <c r="N9" i="11" s="1"/>
  <c r="E26" i="3"/>
  <c r="F27" i="3"/>
  <c r="L11" i="2"/>
  <c r="O11" i="2" s="1"/>
  <c r="L40" i="1"/>
  <c r="I27" i="3"/>
  <c r="G36" i="1"/>
  <c r="I11" i="9"/>
  <c r="I9" i="9" s="1"/>
  <c r="G40" i="1"/>
  <c r="E40" i="1"/>
  <c r="E41" i="1" s="1"/>
  <c r="C41" i="1"/>
  <c r="I41" i="1"/>
  <c r="D41" i="1"/>
  <c r="E5" i="12"/>
  <c r="D6" i="12"/>
  <c r="N27" i="9"/>
  <c r="N26" i="9" s="1"/>
  <c r="E26" i="9"/>
  <c r="D17" i="11"/>
  <c r="F17" i="11" s="1"/>
  <c r="B21" i="11"/>
  <c r="B4" i="11" s="1"/>
  <c r="C7" i="3"/>
  <c r="J11" i="3" l="1"/>
  <c r="J7" i="11"/>
  <c r="N7" i="11" s="1"/>
  <c r="I9" i="3"/>
  <c r="L11" i="11"/>
  <c r="L9" i="11"/>
  <c r="L14" i="11"/>
  <c r="N13" i="11"/>
  <c r="L12" i="11"/>
  <c r="N15" i="11"/>
  <c r="I26" i="3"/>
  <c r="F9" i="11"/>
  <c r="F10" i="3"/>
  <c r="G7" i="2"/>
  <c r="J7" i="2" s="1"/>
  <c r="AA6" i="2"/>
  <c r="J22" i="11"/>
  <c r="N22" i="11" s="1"/>
  <c r="N21" i="11" s="1"/>
  <c r="L12" i="2"/>
  <c r="O12" i="2" s="1"/>
  <c r="K8" i="11"/>
  <c r="K6" i="11" s="1"/>
  <c r="K4" i="11" s="1"/>
  <c r="N7" i="9"/>
  <c r="N3" i="9" s="1"/>
  <c r="N5" i="9" s="1"/>
  <c r="H8" i="11"/>
  <c r="F8" i="11"/>
  <c r="L41" i="1"/>
  <c r="G41" i="1"/>
  <c r="E13" i="3"/>
  <c r="E9" i="3" s="1"/>
  <c r="N9" i="3" s="1"/>
  <c r="E6" i="12"/>
  <c r="M22" i="3" s="1"/>
  <c r="N8" i="11"/>
  <c r="L8" i="11"/>
  <c r="J6" i="11" l="1"/>
  <c r="L7" i="11"/>
  <c r="L6" i="11" s="1"/>
  <c r="J21" i="11"/>
  <c r="N6" i="11"/>
  <c r="N4" i="11" s="1"/>
  <c r="L22" i="11"/>
  <c r="L21" i="11" s="1"/>
  <c r="AA7" i="2"/>
  <c r="G8" i="2"/>
  <c r="J8" i="2" s="1"/>
  <c r="L13" i="2"/>
  <c r="O13" i="2" s="1"/>
  <c r="D10" i="11"/>
  <c r="J17" i="11"/>
  <c r="L4" i="11" l="1"/>
  <c r="J4" i="11"/>
  <c r="G9" i="2"/>
  <c r="J9" i="2" s="1"/>
  <c r="AA8" i="2"/>
  <c r="O17" i="11"/>
  <c r="N17" i="11"/>
  <c r="L17" i="11"/>
  <c r="L14" i="2"/>
  <c r="O14" i="2" s="1"/>
  <c r="H10" i="11"/>
  <c r="F10" i="11"/>
  <c r="G10" i="2" l="1"/>
  <c r="J10" i="2" s="1"/>
  <c r="AA9" i="2"/>
  <c r="L15" i="2"/>
  <c r="O15" i="2" s="1"/>
  <c r="G11" i="2" l="1"/>
  <c r="J11" i="2" s="1"/>
  <c r="AA10" i="2"/>
  <c r="L16" i="2"/>
  <c r="O16" i="2" s="1"/>
  <c r="G12" i="2" l="1"/>
  <c r="J12" i="2" s="1"/>
  <c r="AA11" i="2"/>
  <c r="L17" i="2"/>
  <c r="O17" i="2" s="1"/>
  <c r="G13" i="2" l="1"/>
  <c r="J13" i="2" s="1"/>
  <c r="AA12" i="2"/>
  <c r="L18" i="2"/>
  <c r="O18" i="2" s="1"/>
  <c r="G14" i="2" l="1"/>
  <c r="J14" i="2" s="1"/>
  <c r="AA13" i="2"/>
  <c r="L19" i="2"/>
  <c r="O19" i="2" s="1"/>
  <c r="G15" i="2" l="1"/>
  <c r="J15" i="2" s="1"/>
  <c r="AA14" i="2"/>
  <c r="L20" i="2"/>
  <c r="O20" i="2" s="1"/>
  <c r="G16" i="2" l="1"/>
  <c r="J16" i="2" s="1"/>
  <c r="AA15" i="2"/>
  <c r="L21" i="2"/>
  <c r="O21" i="2" s="1"/>
  <c r="G17" i="2" l="1"/>
  <c r="J17" i="2" s="1"/>
  <c r="AA16" i="2"/>
  <c r="L22" i="2"/>
  <c r="O22" i="2" s="1"/>
  <c r="G18" i="2" l="1"/>
  <c r="J18" i="2" s="1"/>
  <c r="AA17" i="2"/>
  <c r="L23" i="2"/>
  <c r="O23" i="2" s="1"/>
  <c r="G19" i="2" l="1"/>
  <c r="J19" i="2" s="1"/>
  <c r="AA18" i="2"/>
  <c r="L24" i="2"/>
  <c r="O24" i="2" s="1"/>
  <c r="F7" i="11"/>
  <c r="D6" i="11"/>
  <c r="O6" i="11" s="1"/>
  <c r="G20" i="2" l="1"/>
  <c r="J20" i="2" s="1"/>
  <c r="AA19" i="2"/>
  <c r="L25" i="2"/>
  <c r="O25" i="2" s="1"/>
  <c r="F6" i="11"/>
  <c r="H7" i="11"/>
  <c r="H6" i="11" s="1"/>
  <c r="G21" i="2" l="1"/>
  <c r="J21" i="2" s="1"/>
  <c r="AA20" i="2"/>
  <c r="L26" i="2"/>
  <c r="O26" i="2" s="1"/>
  <c r="G22" i="2" l="1"/>
  <c r="J22" i="2" s="1"/>
  <c r="AA21" i="2"/>
  <c r="L27" i="2"/>
  <c r="O27" i="2" s="1"/>
  <c r="N27" i="3"/>
  <c r="N26" i="3"/>
  <c r="N7" i="3" s="1"/>
  <c r="D22" i="11"/>
  <c r="G23" i="2" l="1"/>
  <c r="J23" i="2" s="1"/>
  <c r="AA22" i="2"/>
  <c r="L28" i="2"/>
  <c r="O28" i="2" s="1"/>
  <c r="O22" i="11"/>
  <c r="H22" i="11"/>
  <c r="H21" i="11" s="1"/>
  <c r="H4" i="11" s="1"/>
  <c r="F22" i="11"/>
  <c r="F21" i="11" s="1"/>
  <c r="F4" i="11" s="1"/>
  <c r="D21" i="11"/>
  <c r="G24" i="2" l="1"/>
  <c r="J24" i="2" s="1"/>
  <c r="AA23" i="2"/>
  <c r="L29" i="2"/>
  <c r="O29" i="2" s="1"/>
  <c r="O21" i="11"/>
  <c r="O4" i="11" s="1"/>
  <c r="D4" i="11"/>
  <c r="G25" i="2" l="1"/>
  <c r="J25" i="2" s="1"/>
  <c r="AA24" i="2"/>
  <c r="L30" i="2"/>
  <c r="O30" i="2" s="1"/>
  <c r="G26" i="2" l="1"/>
  <c r="J26" i="2" s="1"/>
  <c r="AA25" i="2"/>
  <c r="L31" i="2"/>
  <c r="O31" i="2" s="1"/>
  <c r="G27" i="2" l="1"/>
  <c r="J27" i="2" s="1"/>
  <c r="AA26" i="2"/>
  <c r="L32" i="2"/>
  <c r="O32" i="2" s="1"/>
  <c r="G28" i="2" l="1"/>
  <c r="J28" i="2" s="1"/>
  <c r="AA27" i="2"/>
  <c r="L33" i="2"/>
  <c r="O33" i="2" s="1"/>
  <c r="G29" i="2" l="1"/>
  <c r="J29" i="2" s="1"/>
  <c r="AA28" i="2"/>
  <c r="L34" i="2"/>
  <c r="O34" i="2" s="1"/>
  <c r="G30" i="2" l="1"/>
  <c r="J30" i="2" s="1"/>
  <c r="AA29" i="2"/>
  <c r="L35" i="2"/>
  <c r="O35" i="2" s="1"/>
  <c r="G31" i="2" l="1"/>
  <c r="J31" i="2" s="1"/>
  <c r="AA30" i="2"/>
  <c r="L36" i="2"/>
  <c r="O36" i="2" s="1"/>
  <c r="G32" i="2" l="1"/>
  <c r="J32" i="2" s="1"/>
  <c r="AA31" i="2"/>
  <c r="L37" i="2"/>
  <c r="O37" i="2" s="1"/>
  <c r="G33" i="2" l="1"/>
  <c r="J33" i="2" s="1"/>
  <c r="AA32" i="2"/>
  <c r="L38" i="2"/>
  <c r="O38" i="2" s="1"/>
  <c r="G34" i="2" l="1"/>
  <c r="J34" i="2" s="1"/>
  <c r="AA33" i="2"/>
  <c r="L39" i="2"/>
  <c r="O39" i="2" s="1"/>
  <c r="G35" i="2" l="1"/>
  <c r="J35" i="2" s="1"/>
  <c r="AA34" i="2"/>
  <c r="L40" i="2"/>
  <c r="O40" i="2" s="1"/>
  <c r="G36" i="2" l="1"/>
  <c r="J36" i="2" s="1"/>
  <c r="AA35" i="2"/>
  <c r="L41" i="2"/>
  <c r="O41" i="2" s="1"/>
  <c r="G37" i="2" l="1"/>
  <c r="J37" i="2" s="1"/>
  <c r="AA36" i="2"/>
  <c r="L42" i="2"/>
  <c r="O42" i="2" s="1"/>
  <c r="G38" i="2" l="1"/>
  <c r="J38" i="2" s="1"/>
  <c r="AA37" i="2"/>
  <c r="L43" i="2"/>
  <c r="O43" i="2" s="1"/>
  <c r="G39" i="2" l="1"/>
  <c r="J39" i="2" s="1"/>
  <c r="AA38" i="2"/>
  <c r="L44" i="2"/>
  <c r="O44" i="2" s="1"/>
  <c r="G40" i="2" l="1"/>
  <c r="J40" i="2" s="1"/>
  <c r="AA39" i="2"/>
  <c r="L45" i="2"/>
  <c r="O45" i="2" s="1"/>
  <c r="G41" i="2" l="1"/>
  <c r="J41" i="2" s="1"/>
  <c r="AA40" i="2"/>
  <c r="L46" i="2"/>
  <c r="O46" i="2" s="1"/>
  <c r="G42" i="2" l="1"/>
  <c r="J42" i="2" s="1"/>
  <c r="AA41" i="2"/>
  <c r="L47" i="2"/>
  <c r="O47" i="2" s="1"/>
  <c r="G43" i="2" l="1"/>
  <c r="J43" i="2" s="1"/>
  <c r="AA42" i="2"/>
  <c r="L48" i="2"/>
  <c r="O48" i="2" s="1"/>
  <c r="L49" i="2" s="1"/>
  <c r="O49" i="2" s="1"/>
  <c r="L50" i="2" s="1"/>
  <c r="O50" i="2" s="1"/>
  <c r="G44" i="2" l="1"/>
  <c r="J44" i="2" s="1"/>
  <c r="AA43" i="2"/>
  <c r="G45" i="2" l="1"/>
  <c r="J45" i="2" s="1"/>
  <c r="AA44" i="2"/>
  <c r="L51" i="2"/>
  <c r="O51" i="2" s="1"/>
  <c r="G46" i="2" l="1"/>
  <c r="J46" i="2" s="1"/>
  <c r="AA45" i="2"/>
  <c r="L52" i="2"/>
  <c r="O52" i="2" s="1"/>
  <c r="G47" i="2" l="1"/>
  <c r="J47" i="2" s="1"/>
  <c r="AA46" i="2"/>
  <c r="L53" i="2"/>
  <c r="O53" i="2" s="1"/>
  <c r="G48" i="2" l="1"/>
  <c r="J48" i="2" s="1"/>
  <c r="G49" i="2" s="1"/>
  <c r="J49" i="2" s="1"/>
  <c r="AA47" i="2"/>
  <c r="L54" i="2"/>
  <c r="O54" i="2" s="1"/>
  <c r="G50" i="2" l="1"/>
  <c r="J50" i="2" s="1"/>
  <c r="AA49" i="2"/>
  <c r="AA48" i="2"/>
  <c r="L55" i="2"/>
  <c r="O55" i="2" s="1"/>
  <c r="G51" i="2" l="1"/>
  <c r="J51" i="2" s="1"/>
  <c r="AA50" i="2"/>
  <c r="L56" i="2"/>
  <c r="O56" i="2" s="1"/>
  <c r="G52" i="2" l="1"/>
  <c r="J52" i="2" s="1"/>
  <c r="AA51" i="2"/>
  <c r="L57" i="2"/>
  <c r="O57" i="2" s="1"/>
  <c r="G53" i="2" l="1"/>
  <c r="J53" i="2" s="1"/>
  <c r="AA52" i="2"/>
  <c r="L58" i="2"/>
  <c r="O58" i="2" s="1"/>
  <c r="G54" i="2" l="1"/>
  <c r="J54" i="2" s="1"/>
  <c r="AA53" i="2"/>
  <c r="L59" i="2"/>
  <c r="O59" i="2" s="1"/>
  <c r="G55" i="2" l="1"/>
  <c r="J55" i="2" s="1"/>
  <c r="AA54" i="2"/>
  <c r="L60" i="2"/>
  <c r="O60" i="2" s="1"/>
  <c r="G56" i="2" l="1"/>
  <c r="J56" i="2" s="1"/>
  <c r="AA55" i="2"/>
  <c r="L61" i="2"/>
  <c r="O61" i="2" s="1"/>
  <c r="G57" i="2" l="1"/>
  <c r="J57" i="2" s="1"/>
  <c r="AA56" i="2"/>
  <c r="L62" i="2"/>
  <c r="O62" i="2" s="1"/>
  <c r="G58" i="2" l="1"/>
  <c r="J58" i="2" s="1"/>
  <c r="AA57" i="2"/>
  <c r="L63" i="2"/>
  <c r="O63" i="2" s="1"/>
  <c r="G59" i="2" l="1"/>
  <c r="J59" i="2" s="1"/>
  <c r="AA58" i="2"/>
  <c r="L64" i="2"/>
  <c r="O64" i="2" s="1"/>
  <c r="G60" i="2" l="1"/>
  <c r="J60" i="2" s="1"/>
  <c r="AA59" i="2"/>
  <c r="L65" i="2"/>
  <c r="O65" i="2" s="1"/>
  <c r="G61" i="2" l="1"/>
  <c r="J61" i="2" s="1"/>
  <c r="AA60" i="2"/>
  <c r="L66" i="2"/>
  <c r="O66" i="2" s="1"/>
  <c r="G62" i="2" l="1"/>
  <c r="J62" i="2" s="1"/>
  <c r="AA61" i="2"/>
  <c r="L67" i="2"/>
  <c r="O67" i="2" s="1"/>
  <c r="G63" i="2" l="1"/>
  <c r="J63" i="2" s="1"/>
  <c r="AA62" i="2"/>
  <c r="L68" i="2"/>
  <c r="O68" i="2" s="1"/>
  <c r="G64" i="2" l="1"/>
  <c r="J64" i="2" s="1"/>
  <c r="AA63" i="2"/>
  <c r="L69" i="2"/>
  <c r="O69" i="2" s="1"/>
  <c r="G65" i="2" l="1"/>
  <c r="J65" i="2" s="1"/>
  <c r="AA64" i="2"/>
  <c r="L70" i="2"/>
  <c r="O70" i="2" s="1"/>
  <c r="G66" i="2" l="1"/>
  <c r="J66" i="2" s="1"/>
  <c r="AA65" i="2"/>
  <c r="L71" i="2"/>
  <c r="O71" i="2" s="1"/>
  <c r="G67" i="2" l="1"/>
  <c r="J67" i="2" s="1"/>
  <c r="AA66" i="2"/>
  <c r="L72" i="2"/>
  <c r="O72" i="2" s="1"/>
  <c r="L73" i="2" s="1"/>
  <c r="O73" i="2" s="1"/>
  <c r="L74" i="2" l="1"/>
  <c r="O74" i="2" s="1"/>
  <c r="G68" i="2"/>
  <c r="J68" i="2" s="1"/>
  <c r="AA67" i="2"/>
  <c r="L75" i="2" l="1"/>
  <c r="O75" i="2" s="1"/>
  <c r="G69" i="2"/>
  <c r="J69" i="2" s="1"/>
  <c r="AA68" i="2"/>
  <c r="L76" i="2" l="1"/>
  <c r="O76" i="2" s="1"/>
  <c r="G70" i="2"/>
  <c r="J70" i="2" s="1"/>
  <c r="AA69" i="2"/>
  <c r="L77" i="2" l="1"/>
  <c r="O77" i="2" s="1"/>
  <c r="G71" i="2"/>
  <c r="J71" i="2" s="1"/>
  <c r="AA70" i="2"/>
  <c r="L78" i="2" l="1"/>
  <c r="O78" i="2" s="1"/>
  <c r="G72" i="2"/>
  <c r="J72" i="2" s="1"/>
  <c r="G73" i="2" s="1"/>
  <c r="J73" i="2" s="1"/>
  <c r="AA71" i="2"/>
  <c r="G74" i="2" l="1"/>
  <c r="J74" i="2" s="1"/>
  <c r="AA73" i="2"/>
  <c r="L79" i="2"/>
  <c r="O79" i="2" s="1"/>
  <c r="AA72" i="2"/>
  <c r="G75" i="2" l="1"/>
  <c r="J75" i="2" s="1"/>
  <c r="AA74" i="2"/>
  <c r="L80" i="2"/>
  <c r="O80" i="2" s="1"/>
  <c r="L81" i="2" s="1"/>
  <c r="O81" i="2" s="1"/>
  <c r="L82" i="2" l="1"/>
  <c r="O82" i="2" s="1"/>
  <c r="G76" i="2"/>
  <c r="J76" i="2" s="1"/>
  <c r="AA75" i="2"/>
  <c r="L83" i="2" l="1"/>
  <c r="O83" i="2" s="1"/>
  <c r="G77" i="2"/>
  <c r="J77" i="2" s="1"/>
  <c r="AA76" i="2"/>
  <c r="L84" i="2" l="1"/>
  <c r="O84" i="2" s="1"/>
  <c r="G78" i="2"/>
  <c r="J78" i="2" s="1"/>
  <c r="AA77" i="2"/>
  <c r="L85" i="2" l="1"/>
  <c r="O85" i="2" s="1"/>
  <c r="G79" i="2"/>
  <c r="J79" i="2" s="1"/>
  <c r="AA78" i="2"/>
  <c r="L86" i="2" l="1"/>
  <c r="O86" i="2" s="1"/>
  <c r="G80" i="2"/>
  <c r="J80" i="2" s="1"/>
  <c r="G81" i="2" s="1"/>
  <c r="J81" i="2" s="1"/>
  <c r="AA79" i="2"/>
  <c r="G82" i="2" l="1"/>
  <c r="J82" i="2" s="1"/>
  <c r="AA81" i="2"/>
  <c r="L87" i="2"/>
  <c r="O87" i="2" s="1"/>
  <c r="AA80" i="2"/>
  <c r="G83" i="2" l="1"/>
  <c r="J83" i="2" s="1"/>
  <c r="AA82" i="2"/>
  <c r="L88" i="2"/>
  <c r="O88" i="2" s="1"/>
  <c r="G84" i="2" l="1"/>
  <c r="J84" i="2" s="1"/>
  <c r="AA83" i="2"/>
  <c r="L89" i="2"/>
  <c r="O89" i="2" s="1"/>
  <c r="G85" i="2" l="1"/>
  <c r="J85" i="2" s="1"/>
  <c r="AA84" i="2"/>
  <c r="L90" i="2"/>
  <c r="O90" i="2" s="1"/>
  <c r="G86" i="2" l="1"/>
  <c r="J86" i="2" s="1"/>
  <c r="AA85" i="2"/>
  <c r="L91" i="2"/>
  <c r="O91" i="2" s="1"/>
  <c r="G87" i="2" l="1"/>
  <c r="J87" i="2" s="1"/>
  <c r="AA86" i="2"/>
  <c r="L92" i="2"/>
  <c r="O92" i="2" s="1"/>
  <c r="G88" i="2" l="1"/>
  <c r="J88" i="2" s="1"/>
  <c r="AA87" i="2"/>
  <c r="L93" i="2"/>
  <c r="O93" i="2" s="1"/>
  <c r="G89" i="2" l="1"/>
  <c r="J89" i="2" s="1"/>
  <c r="AA88" i="2"/>
  <c r="L94" i="2"/>
  <c r="O94" i="2" s="1"/>
  <c r="G90" i="2" l="1"/>
  <c r="J90" i="2" s="1"/>
  <c r="AA89" i="2"/>
  <c r="N4" i="3"/>
  <c r="G91" i="2" l="1"/>
  <c r="J91" i="2" s="1"/>
  <c r="AA90" i="2"/>
  <c r="G92" i="2" l="1"/>
  <c r="J92" i="2" s="1"/>
  <c r="AA91" i="2"/>
  <c r="G93" i="2" l="1"/>
  <c r="J93" i="2" s="1"/>
  <c r="AA92" i="2"/>
  <c r="G94" i="2" l="1"/>
  <c r="J94" i="2" s="1"/>
  <c r="AA93" i="2"/>
  <c r="N5" i="3" l="1"/>
  <c r="AA94" i="2"/>
  <c r="N3" i="3" l="1"/>
  <c r="M7" i="3" s="1"/>
  <c r="L3" i="3" l="1"/>
</calcChain>
</file>

<file path=xl/sharedStrings.xml><?xml version="1.0" encoding="utf-8"?>
<sst xmlns="http://schemas.openxmlformats.org/spreadsheetml/2006/main" count="400" uniqueCount="265">
  <si>
    <t>会員名</t>
    <rPh sb="0" eb="2">
      <t>カイイン</t>
    </rPh>
    <rPh sb="2" eb="3">
      <t>メイ</t>
    </rPh>
    <phoneticPr fontId="2"/>
  </si>
  <si>
    <t>会費</t>
    <rPh sb="0" eb="2">
      <t>カイヒ</t>
    </rPh>
    <phoneticPr fontId="2"/>
  </si>
  <si>
    <t>装備費</t>
    <rPh sb="0" eb="3">
      <t>ソウビヒ</t>
    </rPh>
    <phoneticPr fontId="2"/>
  </si>
  <si>
    <t>小計</t>
    <rPh sb="0" eb="2">
      <t>ショウケイ</t>
    </rPh>
    <phoneticPr fontId="2"/>
  </si>
  <si>
    <t>労山特別基金</t>
    <rPh sb="0" eb="1">
      <t>ロウ</t>
    </rPh>
    <rPh sb="1" eb="2">
      <t>サン</t>
    </rPh>
    <rPh sb="2" eb="4">
      <t>トクベツ</t>
    </rPh>
    <rPh sb="4" eb="6">
      <t>キキン</t>
    </rPh>
    <phoneticPr fontId="2"/>
  </si>
  <si>
    <t>合計</t>
    <rPh sb="0" eb="2">
      <t>ゴウケイ</t>
    </rPh>
    <phoneticPr fontId="2"/>
  </si>
  <si>
    <t>舘野　健司</t>
    <rPh sb="0" eb="1">
      <t>タテ</t>
    </rPh>
    <rPh sb="1" eb="2">
      <t>ノ</t>
    </rPh>
    <rPh sb="3" eb="5">
      <t>ケンジ</t>
    </rPh>
    <phoneticPr fontId="2"/>
  </si>
  <si>
    <t>徳山　初恵</t>
    <rPh sb="0" eb="2">
      <t>トクヤマ</t>
    </rPh>
    <rPh sb="3" eb="5">
      <t>ハツエ</t>
    </rPh>
    <phoneticPr fontId="2"/>
  </si>
  <si>
    <t>佐治　与志也</t>
    <rPh sb="0" eb="2">
      <t>サジ</t>
    </rPh>
    <rPh sb="3" eb="4">
      <t>ヨ</t>
    </rPh>
    <rPh sb="4" eb="5">
      <t>シ</t>
    </rPh>
    <rPh sb="5" eb="6">
      <t>ヤ</t>
    </rPh>
    <phoneticPr fontId="2"/>
  </si>
  <si>
    <t>北　　好雄</t>
    <rPh sb="0" eb="1">
      <t>キタ</t>
    </rPh>
    <rPh sb="3" eb="5">
      <t>ヨシオ</t>
    </rPh>
    <phoneticPr fontId="2"/>
  </si>
  <si>
    <t>長野　弘志</t>
    <rPh sb="0" eb="2">
      <t>ナガノ</t>
    </rPh>
    <rPh sb="3" eb="4">
      <t>ヒロシ</t>
    </rPh>
    <rPh sb="4" eb="5">
      <t>シ</t>
    </rPh>
    <phoneticPr fontId="2"/>
  </si>
  <si>
    <t>澤田石　順</t>
    <rPh sb="0" eb="2">
      <t>サワダ</t>
    </rPh>
    <rPh sb="2" eb="3">
      <t>イシ</t>
    </rPh>
    <rPh sb="4" eb="5">
      <t>ジュン</t>
    </rPh>
    <phoneticPr fontId="2"/>
  </si>
  <si>
    <t>新井　泰史</t>
    <rPh sb="0" eb="2">
      <t>アライ</t>
    </rPh>
    <rPh sb="3" eb="4">
      <t>ヤスシ</t>
    </rPh>
    <rPh sb="4" eb="5">
      <t>シ</t>
    </rPh>
    <phoneticPr fontId="2"/>
  </si>
  <si>
    <t>岩崎　英也</t>
    <rPh sb="0" eb="2">
      <t>イワサキ</t>
    </rPh>
    <rPh sb="3" eb="5">
      <t>ヒデヤ</t>
    </rPh>
    <phoneticPr fontId="2"/>
  </si>
  <si>
    <t>嶋　　牧子</t>
    <rPh sb="0" eb="1">
      <t>シマ</t>
    </rPh>
    <rPh sb="3" eb="5">
      <t>マキコ</t>
    </rPh>
    <phoneticPr fontId="2"/>
  </si>
  <si>
    <t>石橋　真理子</t>
    <rPh sb="0" eb="2">
      <t>イシバシ</t>
    </rPh>
    <rPh sb="3" eb="6">
      <t>マリコ</t>
    </rPh>
    <phoneticPr fontId="2"/>
  </si>
  <si>
    <t>寺西　陽子</t>
    <rPh sb="0" eb="2">
      <t>テラニシ</t>
    </rPh>
    <rPh sb="3" eb="5">
      <t>ヨウコ</t>
    </rPh>
    <phoneticPr fontId="2"/>
  </si>
  <si>
    <t>田中　仁司</t>
    <rPh sb="0" eb="2">
      <t>タナカ</t>
    </rPh>
    <rPh sb="3" eb="4">
      <t>ヒトシ</t>
    </rPh>
    <rPh sb="4" eb="5">
      <t>シ</t>
    </rPh>
    <phoneticPr fontId="2"/>
  </si>
  <si>
    <t>齋藤　香里</t>
    <rPh sb="0" eb="2">
      <t>サイトウ</t>
    </rPh>
    <rPh sb="3" eb="5">
      <t>カオリ</t>
    </rPh>
    <phoneticPr fontId="2"/>
  </si>
  <si>
    <t>山崎　謙次</t>
    <rPh sb="0" eb="2">
      <t>ヤマザキ</t>
    </rPh>
    <rPh sb="3" eb="5">
      <t>ケンジ</t>
    </rPh>
    <phoneticPr fontId="2"/>
  </si>
  <si>
    <t>石島　麻紀</t>
    <rPh sb="0" eb="2">
      <t>イシジマ</t>
    </rPh>
    <rPh sb="3" eb="5">
      <t>マキ</t>
    </rPh>
    <phoneticPr fontId="2"/>
  </si>
  <si>
    <t>寺西　孝</t>
    <rPh sb="0" eb="2">
      <t>テラニシ</t>
    </rPh>
    <rPh sb="3" eb="4">
      <t>タカシ</t>
    </rPh>
    <phoneticPr fontId="2"/>
  </si>
  <si>
    <t>早田　俊彦</t>
    <rPh sb="0" eb="2">
      <t>ソウダ</t>
    </rPh>
    <rPh sb="3" eb="5">
      <t>トシヒコ</t>
    </rPh>
    <phoneticPr fontId="2"/>
  </si>
  <si>
    <t>井関　恒久</t>
    <rPh sb="0" eb="2">
      <t>イセキ</t>
    </rPh>
    <rPh sb="3" eb="5">
      <t>ツネヒサ</t>
    </rPh>
    <phoneticPr fontId="2"/>
  </si>
  <si>
    <t>今井　敏樹</t>
    <rPh sb="0" eb="2">
      <t>イマイ</t>
    </rPh>
    <rPh sb="3" eb="5">
      <t>トシキ</t>
    </rPh>
    <phoneticPr fontId="2"/>
  </si>
  <si>
    <t>浅原　久子</t>
    <rPh sb="0" eb="2">
      <t>アサハラ</t>
    </rPh>
    <rPh sb="3" eb="5">
      <t>ヒサコ</t>
    </rPh>
    <phoneticPr fontId="2"/>
  </si>
  <si>
    <t>桑原　秀司</t>
    <rPh sb="0" eb="2">
      <t>クワバラ</t>
    </rPh>
    <rPh sb="3" eb="5">
      <t>シュウジ</t>
    </rPh>
    <phoneticPr fontId="2"/>
  </si>
  <si>
    <t>野口　いづみ</t>
    <rPh sb="0" eb="2">
      <t>ノグチ</t>
    </rPh>
    <phoneticPr fontId="2"/>
  </si>
  <si>
    <t>畦上　昌美</t>
    <rPh sb="0" eb="1">
      <t>アゼ</t>
    </rPh>
    <rPh sb="1" eb="2">
      <t>ウエ</t>
    </rPh>
    <rPh sb="3" eb="5">
      <t>マサミ</t>
    </rPh>
    <phoneticPr fontId="2"/>
  </si>
  <si>
    <t>田中　美穂</t>
    <rPh sb="0" eb="2">
      <t>タナカ</t>
    </rPh>
    <rPh sb="3" eb="5">
      <t>ミホ</t>
    </rPh>
    <phoneticPr fontId="2"/>
  </si>
  <si>
    <t>入会金</t>
    <rPh sb="0" eb="3">
      <t>ニュウカイキン</t>
    </rPh>
    <phoneticPr fontId="2"/>
  </si>
  <si>
    <t>振込入金</t>
    <rPh sb="0" eb="2">
      <t>フリコミ</t>
    </rPh>
    <rPh sb="2" eb="4">
      <t>ニュウキン</t>
    </rPh>
    <phoneticPr fontId="2"/>
  </si>
  <si>
    <t>現金入金</t>
    <rPh sb="0" eb="2">
      <t>ゲンキン</t>
    </rPh>
    <rPh sb="2" eb="4">
      <t>ニュウキン</t>
    </rPh>
    <phoneticPr fontId="2"/>
  </si>
  <si>
    <t>備考</t>
    <rPh sb="0" eb="2">
      <t>ビコウ</t>
    </rPh>
    <phoneticPr fontId="2"/>
  </si>
  <si>
    <t>前残</t>
    <rPh sb="0" eb="1">
      <t>ゼン</t>
    </rPh>
    <rPh sb="1" eb="2">
      <t>ザン</t>
    </rPh>
    <phoneticPr fontId="2"/>
  </si>
  <si>
    <t>入金</t>
    <rPh sb="0" eb="2">
      <t>ニュウキン</t>
    </rPh>
    <phoneticPr fontId="2"/>
  </si>
  <si>
    <t>預金入金</t>
    <rPh sb="0" eb="2">
      <t>ヨキン</t>
    </rPh>
    <rPh sb="2" eb="4">
      <t>ニュウキン</t>
    </rPh>
    <phoneticPr fontId="2"/>
  </si>
  <si>
    <t>日付</t>
    <rPh sb="0" eb="2">
      <t>ヒヅケ</t>
    </rPh>
    <phoneticPr fontId="2"/>
  </si>
  <si>
    <t>項目</t>
    <rPh sb="0" eb="2">
      <t>コウモク</t>
    </rPh>
    <phoneticPr fontId="2"/>
  </si>
  <si>
    <t>預金</t>
    <rPh sb="0" eb="2">
      <t>ヨキン</t>
    </rPh>
    <phoneticPr fontId="2"/>
  </si>
  <si>
    <t>預金出金</t>
    <rPh sb="0" eb="2">
      <t>ヨキン</t>
    </rPh>
    <rPh sb="2" eb="4">
      <t>シュッキン</t>
    </rPh>
    <phoneticPr fontId="2"/>
  </si>
  <si>
    <t>後残</t>
    <rPh sb="0" eb="1">
      <t>ゴ</t>
    </rPh>
    <rPh sb="1" eb="2">
      <t>ザン</t>
    </rPh>
    <phoneticPr fontId="2"/>
  </si>
  <si>
    <t>現金</t>
    <rPh sb="0" eb="2">
      <t>ゲンキン</t>
    </rPh>
    <phoneticPr fontId="2"/>
  </si>
  <si>
    <t>出金</t>
    <rPh sb="0" eb="1">
      <t>シュツ</t>
    </rPh>
    <rPh sb="1" eb="2">
      <t>キン</t>
    </rPh>
    <phoneticPr fontId="2"/>
  </si>
  <si>
    <t>岩崎英也</t>
    <rPh sb="0" eb="2">
      <t>イワサキ</t>
    </rPh>
    <rPh sb="2" eb="4">
      <t>ヒデヤ</t>
    </rPh>
    <phoneticPr fontId="2"/>
  </si>
  <si>
    <t>佐治与志也</t>
    <rPh sb="0" eb="2">
      <t>サジ</t>
    </rPh>
    <rPh sb="2" eb="3">
      <t>ヨ</t>
    </rPh>
    <rPh sb="3" eb="4">
      <t>シ</t>
    </rPh>
    <rPh sb="4" eb="5">
      <t>ヤ</t>
    </rPh>
    <phoneticPr fontId="2"/>
  </si>
  <si>
    <t>沢田石順</t>
    <rPh sb="0" eb="2">
      <t>サワダ</t>
    </rPh>
    <rPh sb="2" eb="3">
      <t>イシ</t>
    </rPh>
    <rPh sb="3" eb="4">
      <t>ジュン</t>
    </rPh>
    <phoneticPr fontId="2"/>
  </si>
  <si>
    <t>徳山初恵</t>
    <rPh sb="0" eb="2">
      <t>トクヤマ</t>
    </rPh>
    <rPh sb="2" eb="4">
      <t>ハツエ</t>
    </rPh>
    <phoneticPr fontId="2"/>
  </si>
  <si>
    <t>会場費</t>
    <rPh sb="0" eb="2">
      <t>カイジョウ</t>
    </rPh>
    <rPh sb="2" eb="3">
      <t>ヒ</t>
    </rPh>
    <phoneticPr fontId="2"/>
  </si>
  <si>
    <t>石橋真理子</t>
    <rPh sb="0" eb="2">
      <t>イシバシ</t>
    </rPh>
    <rPh sb="2" eb="5">
      <t>マリコ</t>
    </rPh>
    <phoneticPr fontId="2"/>
  </si>
  <si>
    <t>連盟費</t>
    <rPh sb="0" eb="2">
      <t>レンメイ</t>
    </rPh>
    <rPh sb="2" eb="3">
      <t>ヒ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</si>
  <si>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</si>
  <si>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受取利息</t>
    <rPh sb="0" eb="2">
      <t>ウケトリ</t>
    </rPh>
    <rPh sb="2" eb="4">
      <t>リソク</t>
    </rPh>
    <phoneticPr fontId="2"/>
  </si>
  <si>
    <t>取扱者</t>
    <rPh sb="0" eb="2">
      <t>トリアツカイ</t>
    </rPh>
    <rPh sb="2" eb="3">
      <t>シャ</t>
    </rPh>
    <phoneticPr fontId="2"/>
  </si>
  <si>
    <t>相手先</t>
    <rPh sb="0" eb="2">
      <t>アイテ</t>
    </rPh>
    <rPh sb="2" eb="3">
      <t>サキ</t>
    </rPh>
    <phoneticPr fontId="2"/>
  </si>
  <si>
    <t>会報費</t>
    <rPh sb="0" eb="2">
      <t>カイホウ</t>
    </rPh>
    <rPh sb="2" eb="3">
      <t>ヒ</t>
    </rPh>
    <phoneticPr fontId="2"/>
  </si>
  <si>
    <t>桑原秀司</t>
    <rPh sb="0" eb="2">
      <t>クワバラ</t>
    </rPh>
    <rPh sb="2" eb="4">
      <t>シュウジ</t>
    </rPh>
    <phoneticPr fontId="2"/>
  </si>
  <si>
    <t>領収書日付</t>
    <rPh sb="0" eb="3">
      <t>リョウシュウショ</t>
    </rPh>
    <rPh sb="3" eb="5">
      <t>ヒヅケ</t>
    </rPh>
    <phoneticPr fontId="2"/>
  </si>
  <si>
    <t>舘野健司</t>
    <rPh sb="0" eb="2">
      <t>タテノ</t>
    </rPh>
    <rPh sb="2" eb="4">
      <t>ケンジ</t>
    </rPh>
    <phoneticPr fontId="2"/>
  </si>
  <si>
    <t>北好雄</t>
    <rPh sb="0" eb="1">
      <t>キタ</t>
    </rPh>
    <rPh sb="1" eb="3">
      <t>ヨシオ</t>
    </rPh>
    <phoneticPr fontId="2"/>
  </si>
  <si>
    <t>新井泰史</t>
    <rPh sb="0" eb="2">
      <t>アライ</t>
    </rPh>
    <rPh sb="2" eb="4">
      <t>ヤスシ</t>
    </rPh>
    <phoneticPr fontId="2"/>
  </si>
  <si>
    <t>嶋牧子</t>
    <rPh sb="0" eb="1">
      <t>シマ</t>
    </rPh>
    <rPh sb="1" eb="3">
      <t>マキコ</t>
    </rPh>
    <phoneticPr fontId="2"/>
  </si>
  <si>
    <t>寺西陽子</t>
    <rPh sb="0" eb="2">
      <t>テラニシ</t>
    </rPh>
    <rPh sb="2" eb="4">
      <t>ヨウコ</t>
    </rPh>
    <phoneticPr fontId="2"/>
  </si>
  <si>
    <t>田中仁司</t>
    <rPh sb="0" eb="2">
      <t>タナカ</t>
    </rPh>
    <rPh sb="2" eb="3">
      <t>ヒトシ</t>
    </rPh>
    <rPh sb="3" eb="4">
      <t>シ</t>
    </rPh>
    <phoneticPr fontId="2"/>
  </si>
  <si>
    <t>斎藤香里</t>
    <rPh sb="0" eb="2">
      <t>サイトウ</t>
    </rPh>
    <rPh sb="2" eb="4">
      <t>カオリ</t>
    </rPh>
    <phoneticPr fontId="2"/>
  </si>
  <si>
    <t>江居宏美</t>
    <rPh sb="0" eb="1">
      <t>エ</t>
    </rPh>
    <rPh sb="1" eb="2">
      <t>イ</t>
    </rPh>
    <rPh sb="2" eb="4">
      <t>ヒロミ</t>
    </rPh>
    <phoneticPr fontId="2"/>
  </si>
  <si>
    <t>山崎謙次</t>
    <rPh sb="0" eb="2">
      <t>ヤマザキ</t>
    </rPh>
    <rPh sb="2" eb="4">
      <t>ケンジ</t>
    </rPh>
    <phoneticPr fontId="2"/>
  </si>
  <si>
    <t>石島麻紀</t>
    <rPh sb="0" eb="2">
      <t>イシジマ</t>
    </rPh>
    <rPh sb="2" eb="4">
      <t>マキ</t>
    </rPh>
    <phoneticPr fontId="2"/>
  </si>
  <si>
    <t>寺西考</t>
    <rPh sb="0" eb="2">
      <t>テラニシ</t>
    </rPh>
    <rPh sb="2" eb="3">
      <t>コウ</t>
    </rPh>
    <phoneticPr fontId="2"/>
  </si>
  <si>
    <t>早田俊彦</t>
    <rPh sb="0" eb="2">
      <t>ソウダ</t>
    </rPh>
    <rPh sb="2" eb="4">
      <t>トシヒコ</t>
    </rPh>
    <phoneticPr fontId="2"/>
  </si>
  <si>
    <t>井関恒久</t>
    <rPh sb="0" eb="2">
      <t>イセキ</t>
    </rPh>
    <rPh sb="2" eb="4">
      <t>ツネヒサ</t>
    </rPh>
    <phoneticPr fontId="2"/>
  </si>
  <si>
    <t>今井俊樹</t>
    <rPh sb="0" eb="2">
      <t>イマイ</t>
    </rPh>
    <rPh sb="2" eb="4">
      <t>トシキ</t>
    </rPh>
    <phoneticPr fontId="2"/>
  </si>
  <si>
    <t>浅原久子</t>
    <rPh sb="0" eb="2">
      <t>アサハラ</t>
    </rPh>
    <rPh sb="2" eb="4">
      <t>ヒサコ</t>
    </rPh>
    <phoneticPr fontId="2"/>
  </si>
  <si>
    <t>野口いづみ</t>
    <rPh sb="0" eb="2">
      <t>ノグチ</t>
    </rPh>
    <phoneticPr fontId="2"/>
  </si>
  <si>
    <t>畔上昌美</t>
    <rPh sb="0" eb="2">
      <t>アゼガミ</t>
    </rPh>
    <rPh sb="2" eb="4">
      <t>マサミ</t>
    </rPh>
    <phoneticPr fontId="2"/>
  </si>
  <si>
    <t>円/口</t>
    <rPh sb="0" eb="1">
      <t>エン</t>
    </rPh>
    <rPh sb="2" eb="3">
      <t>クチ</t>
    </rPh>
    <phoneticPr fontId="2"/>
  </si>
  <si>
    <t>口数</t>
    <rPh sb="0" eb="1">
      <t>クチ</t>
    </rPh>
    <rPh sb="1" eb="2">
      <t>スウ</t>
    </rPh>
    <phoneticPr fontId="2"/>
  </si>
  <si>
    <t>給付金精算</t>
    <rPh sb="0" eb="3">
      <t>キュウフキン</t>
    </rPh>
    <rPh sb="3" eb="5">
      <t>セイサン</t>
    </rPh>
    <phoneticPr fontId="2"/>
  </si>
  <si>
    <t>精算金</t>
    <rPh sb="0" eb="3">
      <t>セイサンキン</t>
    </rPh>
    <phoneticPr fontId="2"/>
  </si>
  <si>
    <t>預り金残高</t>
    <rPh sb="0" eb="1">
      <t>アズカ</t>
    </rPh>
    <rPh sb="2" eb="3">
      <t>キン</t>
    </rPh>
    <rPh sb="3" eb="5">
      <t>ザンダカ</t>
    </rPh>
    <phoneticPr fontId="2"/>
  </si>
  <si>
    <t>預り金精算</t>
    <rPh sb="0" eb="1">
      <t>アズカ</t>
    </rPh>
    <rPh sb="2" eb="3">
      <t>キン</t>
    </rPh>
    <rPh sb="3" eb="5">
      <t>セイサン</t>
    </rPh>
    <phoneticPr fontId="2"/>
  </si>
  <si>
    <t>運営費対応収入</t>
    <rPh sb="0" eb="3">
      <t>ウンエイヒ</t>
    </rPh>
    <rPh sb="3" eb="5">
      <t>タイオウ</t>
    </rPh>
    <rPh sb="5" eb="7">
      <t>シュウニュウ</t>
    </rPh>
    <phoneticPr fontId="2"/>
  </si>
  <si>
    <t>雑費</t>
    <rPh sb="0" eb="1">
      <t>ザツ</t>
    </rPh>
    <rPh sb="1" eb="2">
      <t>ヒ</t>
    </rPh>
    <phoneticPr fontId="2"/>
  </si>
  <si>
    <t>一般会計</t>
    <rPh sb="0" eb="2">
      <t>イッパン</t>
    </rPh>
    <rPh sb="2" eb="4">
      <t>カイケイ</t>
    </rPh>
    <phoneticPr fontId="2"/>
  </si>
  <si>
    <t>運営費支出</t>
    <rPh sb="0" eb="3">
      <t>ウンエイヒ</t>
    </rPh>
    <rPh sb="3" eb="5">
      <t>シシュツ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</si>
  <si>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2"/>
  </si>
  <si>
    <t>現預金明細</t>
    <rPh sb="0" eb="1">
      <t>ゲン</t>
    </rPh>
    <rPh sb="1" eb="3">
      <t>ヨキン</t>
    </rPh>
    <rPh sb="3" eb="5">
      <t>メイサイ</t>
    </rPh>
    <phoneticPr fontId="2"/>
  </si>
  <si>
    <t>前年度精算</t>
    <rPh sb="0" eb="3">
      <t>ゼンネンド</t>
    </rPh>
    <rPh sb="3" eb="5">
      <t>セイサン</t>
    </rPh>
    <phoneticPr fontId="2"/>
  </si>
  <si>
    <t>未収金精算</t>
    <rPh sb="0" eb="3">
      <t>ミシュウキン</t>
    </rPh>
    <rPh sb="3" eb="5">
      <t>セイサン</t>
    </rPh>
    <phoneticPr fontId="2"/>
  </si>
  <si>
    <t>精算種別</t>
    <rPh sb="0" eb="2">
      <t>セイサン</t>
    </rPh>
    <rPh sb="2" eb="4">
      <t>シュベツ</t>
    </rPh>
    <phoneticPr fontId="2"/>
  </si>
  <si>
    <t>労山特別基金明細</t>
    <rPh sb="0" eb="1">
      <t>ロウ</t>
    </rPh>
    <rPh sb="1" eb="2">
      <t>サン</t>
    </rPh>
    <rPh sb="2" eb="4">
      <t>トクベツ</t>
    </rPh>
    <rPh sb="4" eb="6">
      <t>キキン</t>
    </rPh>
    <rPh sb="6" eb="8">
      <t>メイサイ</t>
    </rPh>
    <phoneticPr fontId="2"/>
  </si>
  <si>
    <t>月数</t>
    <rPh sb="0" eb="2">
      <t>ツキスウ</t>
    </rPh>
    <phoneticPr fontId="2"/>
  </si>
  <si>
    <t>前期繰越剰余金</t>
    <rPh sb="0" eb="2">
      <t>ゼンキ</t>
    </rPh>
    <rPh sb="2" eb="4">
      <t>クリコシ</t>
    </rPh>
    <rPh sb="4" eb="7">
      <t>ジョウヨキン</t>
    </rPh>
    <phoneticPr fontId="2"/>
  </si>
  <si>
    <t>次期繰越剰余金</t>
    <rPh sb="0" eb="2">
      <t>ジキ</t>
    </rPh>
    <rPh sb="2" eb="4">
      <t>クリコシ</t>
    </rPh>
    <rPh sb="4" eb="7">
      <t>ジョウヨキン</t>
    </rPh>
    <phoneticPr fontId="2"/>
  </si>
  <si>
    <t>前残合計</t>
    <rPh sb="0" eb="1">
      <t>ゼン</t>
    </rPh>
    <rPh sb="1" eb="2">
      <t>ザン</t>
    </rPh>
    <rPh sb="2" eb="4">
      <t>ゴウケイ</t>
    </rPh>
    <phoneticPr fontId="2"/>
  </si>
  <si>
    <t>入金合計</t>
    <rPh sb="0" eb="2">
      <t>ニュウキン</t>
    </rPh>
    <rPh sb="2" eb="4">
      <t>ゴウケイ</t>
    </rPh>
    <phoneticPr fontId="2"/>
  </si>
  <si>
    <t>払出金合計</t>
    <rPh sb="0" eb="1">
      <t>ハラ</t>
    </rPh>
    <rPh sb="1" eb="2">
      <t>デ</t>
    </rPh>
    <rPh sb="2" eb="3">
      <t>キン</t>
    </rPh>
    <rPh sb="3" eb="5">
      <t>ゴウケイ</t>
    </rPh>
    <phoneticPr fontId="2"/>
  </si>
  <si>
    <t>後残合計</t>
    <rPh sb="0" eb="1">
      <t>ゴ</t>
    </rPh>
    <rPh sb="1" eb="2">
      <t>ザン</t>
    </rPh>
    <rPh sb="2" eb="4">
      <t>ゴウケイ</t>
    </rPh>
    <phoneticPr fontId="2"/>
  </si>
  <si>
    <t>都連盟費</t>
    <rPh sb="0" eb="1">
      <t>ト</t>
    </rPh>
    <rPh sb="1" eb="3">
      <t>レンメイ</t>
    </rPh>
    <rPh sb="3" eb="4">
      <t>ヒ</t>
    </rPh>
    <phoneticPr fontId="2"/>
  </si>
  <si>
    <t>区連盟費</t>
    <rPh sb="0" eb="1">
      <t>ク</t>
    </rPh>
    <rPh sb="1" eb="3">
      <t>レンメイ</t>
    </rPh>
    <rPh sb="3" eb="4">
      <t>ヒ</t>
    </rPh>
    <phoneticPr fontId="2"/>
  </si>
  <si>
    <t>遭難対策基金</t>
    <rPh sb="0" eb="2">
      <t>ソウナン</t>
    </rPh>
    <rPh sb="2" eb="4">
      <t>タイサク</t>
    </rPh>
    <rPh sb="4" eb="6">
      <t>キキン</t>
    </rPh>
    <phoneticPr fontId="2"/>
  </si>
  <si>
    <t>訓練費</t>
    <rPh sb="0" eb="2">
      <t>クンレン</t>
    </rPh>
    <rPh sb="2" eb="3">
      <t>ヒ</t>
    </rPh>
    <phoneticPr fontId="2"/>
  </si>
  <si>
    <t>比例</t>
    <rPh sb="0" eb="2">
      <t>ヒレイ</t>
    </rPh>
    <phoneticPr fontId="2"/>
  </si>
  <si>
    <t>固定</t>
    <rPh sb="0" eb="2">
      <t>コテイ</t>
    </rPh>
    <phoneticPr fontId="2"/>
  </si>
  <si>
    <t>数量</t>
    <rPh sb="0" eb="2">
      <t>スウリョウ</t>
    </rPh>
    <phoneticPr fontId="2"/>
  </si>
  <si>
    <t>積立額後残</t>
    <rPh sb="0" eb="2">
      <t>ツミタテ</t>
    </rPh>
    <rPh sb="2" eb="3">
      <t>ガク</t>
    </rPh>
    <rPh sb="3" eb="4">
      <t>ゴ</t>
    </rPh>
    <rPh sb="4" eb="5">
      <t>ザン</t>
    </rPh>
    <phoneticPr fontId="2"/>
  </si>
  <si>
    <t>積立額前残</t>
    <rPh sb="0" eb="2">
      <t>ツミタテ</t>
    </rPh>
    <rPh sb="2" eb="3">
      <t>ガク</t>
    </rPh>
    <rPh sb="3" eb="4">
      <t>ゼン</t>
    </rPh>
    <rPh sb="4" eb="5">
      <t>ザン</t>
    </rPh>
    <phoneticPr fontId="2"/>
  </si>
  <si>
    <t>残高合計</t>
    <rPh sb="0" eb="2">
      <t>ザンダカ</t>
    </rPh>
    <rPh sb="2" eb="4">
      <t>ゴウケイ</t>
    </rPh>
    <phoneticPr fontId="2"/>
  </si>
  <si>
    <t>遭対基金繰入</t>
    <rPh sb="0" eb="2">
      <t>ソウタイ</t>
    </rPh>
    <rPh sb="2" eb="4">
      <t>キキン</t>
    </rPh>
    <rPh sb="4" eb="6">
      <t>クリイレ</t>
    </rPh>
    <phoneticPr fontId="2"/>
  </si>
  <si>
    <t>入金額</t>
    <rPh sb="0" eb="2">
      <t>ニュウキン</t>
    </rPh>
    <rPh sb="2" eb="3">
      <t>ガク</t>
    </rPh>
    <phoneticPr fontId="2"/>
  </si>
  <si>
    <t>入金計</t>
    <rPh sb="0" eb="2">
      <t>ニュウキン</t>
    </rPh>
    <rPh sb="2" eb="3">
      <t>ケイ</t>
    </rPh>
    <phoneticPr fontId="2"/>
  </si>
  <si>
    <t>円/口/月</t>
    <rPh sb="0" eb="1">
      <t>エン</t>
    </rPh>
    <rPh sb="2" eb="3">
      <t>クチ</t>
    </rPh>
    <rPh sb="4" eb="5">
      <t>ツキ</t>
    </rPh>
    <phoneticPr fontId="2"/>
  </si>
  <si>
    <t>出納簿</t>
    <rPh sb="0" eb="2">
      <t>スイトウ</t>
    </rPh>
    <rPh sb="2" eb="3">
      <t>ボ</t>
    </rPh>
    <phoneticPr fontId="2"/>
  </si>
  <si>
    <t>実査合計</t>
    <rPh sb="0" eb="1">
      <t>ジツ</t>
    </rPh>
    <rPh sb="1" eb="2">
      <t>サ</t>
    </rPh>
    <rPh sb="2" eb="4">
      <t>ゴウケイ</t>
    </rPh>
    <phoneticPr fontId="2"/>
  </si>
  <si>
    <t>実績</t>
    <rPh sb="0" eb="2">
      <t>ジッセキ</t>
    </rPh>
    <phoneticPr fontId="2"/>
  </si>
  <si>
    <t>前年</t>
    <rPh sb="0" eb="2">
      <t>ゼンネン</t>
    </rPh>
    <phoneticPr fontId="2"/>
  </si>
  <si>
    <t>予算差</t>
    <rPh sb="0" eb="2">
      <t>ヨサン</t>
    </rPh>
    <rPh sb="2" eb="3">
      <t>サ</t>
    </rPh>
    <phoneticPr fontId="2"/>
  </si>
  <si>
    <t>前年差</t>
    <rPh sb="0" eb="2">
      <t>ゼンネン</t>
    </rPh>
    <rPh sb="2" eb="3">
      <t>サ</t>
    </rPh>
    <phoneticPr fontId="2"/>
  </si>
  <si>
    <t>総合計</t>
    <rPh sb="0" eb="1">
      <t>ソウ</t>
    </rPh>
    <rPh sb="1" eb="3">
      <t>ゴウケイ</t>
    </rPh>
    <phoneticPr fontId="2"/>
  </si>
  <si>
    <t>収　　　入</t>
    <rPh sb="0" eb="1">
      <t>オサム</t>
    </rPh>
    <rPh sb="4" eb="5">
      <t>ニュウ</t>
    </rPh>
    <phoneticPr fontId="2"/>
  </si>
  <si>
    <t>支　　　出</t>
    <rPh sb="0" eb="1">
      <t>シ</t>
    </rPh>
    <rPh sb="4" eb="5">
      <t>デ</t>
    </rPh>
    <phoneticPr fontId="2"/>
  </si>
  <si>
    <t>返金</t>
    <rPh sb="0" eb="2">
      <t>ヘンキン</t>
    </rPh>
    <phoneticPr fontId="2"/>
  </si>
  <si>
    <t>退会者</t>
    <rPh sb="0" eb="3">
      <t>タイカイシャ</t>
    </rPh>
    <phoneticPr fontId="2"/>
  </si>
  <si>
    <t>算定根拠</t>
    <rPh sb="0" eb="2">
      <t>サンテイ</t>
    </rPh>
    <rPh sb="2" eb="4">
      <t>コンキョ</t>
    </rPh>
    <phoneticPr fontId="2"/>
  </si>
  <si>
    <t>予備費</t>
    <rPh sb="0" eb="3">
      <t>ヨビヒ</t>
    </rPh>
    <phoneticPr fontId="2"/>
  </si>
  <si>
    <t>会友会計</t>
    <rPh sb="0" eb="2">
      <t>カイユウ</t>
    </rPh>
    <rPh sb="2" eb="4">
      <t>カイケイ</t>
    </rPh>
    <phoneticPr fontId="2"/>
  </si>
  <si>
    <t>たきび預り金</t>
    <rPh sb="3" eb="4">
      <t>アズカ</t>
    </rPh>
    <rPh sb="5" eb="6">
      <t>キン</t>
    </rPh>
    <phoneticPr fontId="2"/>
  </si>
  <si>
    <t>会友預り金繰入</t>
    <rPh sb="0" eb="2">
      <t>カイユウ</t>
    </rPh>
    <rPh sb="2" eb="3">
      <t>アズカ</t>
    </rPh>
    <rPh sb="4" eb="5">
      <t>キン</t>
    </rPh>
    <rPh sb="5" eb="7">
      <t>クリイレ</t>
    </rPh>
    <phoneticPr fontId="2"/>
  </si>
  <si>
    <t>一般会計繰入</t>
    <rPh sb="0" eb="2">
      <t>イッパン</t>
    </rPh>
    <rPh sb="2" eb="4">
      <t>カイケイ</t>
    </rPh>
    <rPh sb="4" eb="6">
      <t>クリイレ</t>
    </rPh>
    <phoneticPr fontId="2"/>
  </si>
  <si>
    <t>山田　和人</t>
    <rPh sb="0" eb="2">
      <t>ヤマダ</t>
    </rPh>
    <rPh sb="3" eb="4">
      <t>カズ</t>
    </rPh>
    <rPh sb="4" eb="5">
      <t>ヒト</t>
    </rPh>
    <phoneticPr fontId="2"/>
  </si>
  <si>
    <t>予算</t>
    <rPh sb="0" eb="2">
      <t>ヨサン</t>
    </rPh>
    <phoneticPr fontId="2"/>
  </si>
  <si>
    <t>一般会計繰入</t>
    <rPh sb="0" eb="2">
      <t>イッパン</t>
    </rPh>
    <rPh sb="2" eb="4">
      <t>カイケイ</t>
    </rPh>
    <rPh sb="4" eb="6">
      <t>クリイ</t>
    </rPh>
    <phoneticPr fontId="2"/>
  </si>
  <si>
    <t>後残計</t>
    <rPh sb="0" eb="1">
      <t>ゴ</t>
    </rPh>
    <rPh sb="1" eb="2">
      <t>ザン</t>
    </rPh>
    <rPh sb="2" eb="3">
      <t>ケイ</t>
    </rPh>
    <phoneticPr fontId="2"/>
  </si>
  <si>
    <t>氏名</t>
    <rPh sb="0" eb="2">
      <t>シメイ</t>
    </rPh>
    <phoneticPr fontId="2"/>
  </si>
  <si>
    <t>払出</t>
    <rPh sb="0" eb="2">
      <t>ハライダシ</t>
    </rPh>
    <phoneticPr fontId="2"/>
  </si>
  <si>
    <t>単価</t>
    <rPh sb="0" eb="2">
      <t>タンカ</t>
    </rPh>
    <phoneticPr fontId="2"/>
  </si>
  <si>
    <t>たきび発行記録</t>
    <rPh sb="3" eb="5">
      <t>ハッコウ</t>
    </rPh>
    <rPh sb="5" eb="7">
      <t>キロク</t>
    </rPh>
    <phoneticPr fontId="2"/>
  </si>
  <si>
    <t>発行回数</t>
    <rPh sb="0" eb="2">
      <t>ハッコウ</t>
    </rPh>
    <rPh sb="2" eb="4">
      <t>カイスウ</t>
    </rPh>
    <phoneticPr fontId="2"/>
  </si>
  <si>
    <t>傷害交付金</t>
    <rPh sb="0" eb="2">
      <t>ショウガイ</t>
    </rPh>
    <rPh sb="2" eb="5">
      <t>コウフキン</t>
    </rPh>
    <phoneticPr fontId="2"/>
  </si>
  <si>
    <t>傷害交付金入金</t>
    <rPh sb="0" eb="2">
      <t>ショウガイ</t>
    </rPh>
    <rPh sb="2" eb="5">
      <t>コウフキン</t>
    </rPh>
    <rPh sb="5" eb="7">
      <t>ニュウキン</t>
    </rPh>
    <phoneticPr fontId="2"/>
  </si>
  <si>
    <t>傷害交付金払出</t>
    <rPh sb="0" eb="2">
      <t>ショウガイ</t>
    </rPh>
    <rPh sb="2" eb="5">
      <t>コウフキン</t>
    </rPh>
    <rPh sb="5" eb="7">
      <t>ハライダシ</t>
    </rPh>
    <phoneticPr fontId="2"/>
  </si>
  <si>
    <t>当年度預り</t>
    <rPh sb="0" eb="1">
      <t>トウ</t>
    </rPh>
    <rPh sb="1" eb="3">
      <t>ネンド</t>
    </rPh>
    <rPh sb="3" eb="4">
      <t>アズカ</t>
    </rPh>
    <phoneticPr fontId="2"/>
  </si>
  <si>
    <t>長野弘志</t>
    <rPh sb="0" eb="2">
      <t>ナガノ</t>
    </rPh>
    <rPh sb="2" eb="4">
      <t>ヒロシ</t>
    </rPh>
    <phoneticPr fontId="2"/>
  </si>
  <si>
    <t>雑費</t>
    <rPh sb="0" eb="1">
      <t>ザツ</t>
    </rPh>
    <rPh sb="1" eb="2">
      <t>ヒ</t>
    </rPh>
    <phoneticPr fontId="2"/>
  </si>
  <si>
    <t>労山預り金</t>
    <rPh sb="0" eb="1">
      <t>ロウ</t>
    </rPh>
    <rPh sb="1" eb="2">
      <t>サン</t>
    </rPh>
    <rPh sb="2" eb="3">
      <t>アズカ</t>
    </rPh>
    <rPh sb="4" eb="5">
      <t>キン</t>
    </rPh>
    <phoneticPr fontId="2"/>
  </si>
  <si>
    <t>装備費</t>
    <rPh sb="0" eb="3">
      <t>ソウビヒ</t>
    </rPh>
    <phoneticPr fontId="2"/>
  </si>
  <si>
    <t>訓練費</t>
    <rPh sb="0" eb="2">
      <t>クンレン</t>
    </rPh>
    <rPh sb="2" eb="3">
      <t>ヒ</t>
    </rPh>
    <phoneticPr fontId="2"/>
  </si>
  <si>
    <t>会費</t>
    <rPh sb="0" eb="2">
      <t>カイヒ</t>
    </rPh>
    <phoneticPr fontId="2"/>
  </si>
  <si>
    <t>会友会計繰入</t>
    <rPh sb="0" eb="2">
      <t>カイユウ</t>
    </rPh>
    <rPh sb="2" eb="4">
      <t>カイケイ</t>
    </rPh>
    <rPh sb="4" eb="6">
      <t>クリイレ</t>
    </rPh>
    <phoneticPr fontId="2"/>
  </si>
  <si>
    <t>交流費</t>
    <rPh sb="0" eb="2">
      <t>コウリュウ</t>
    </rPh>
    <rPh sb="2" eb="3">
      <t>ヒ</t>
    </rPh>
    <phoneticPr fontId="2"/>
  </si>
  <si>
    <t>予備費</t>
    <rPh sb="0" eb="3">
      <t>ヨビヒ</t>
    </rPh>
    <phoneticPr fontId="2"/>
  </si>
  <si>
    <t>※会費は途中入会・退会の場合に月割で計算</t>
    <rPh sb="1" eb="3">
      <t>カイヒ</t>
    </rPh>
    <rPh sb="4" eb="6">
      <t>トチュウ</t>
    </rPh>
    <rPh sb="6" eb="8">
      <t>ニュウカイ</t>
    </rPh>
    <rPh sb="9" eb="11">
      <t>タイカイ</t>
    </rPh>
    <rPh sb="12" eb="14">
      <t>バアイ</t>
    </rPh>
    <rPh sb="15" eb="17">
      <t>ツキワリ</t>
    </rPh>
    <rPh sb="18" eb="20">
      <t>ケイサン</t>
    </rPh>
    <phoneticPr fontId="2"/>
  </si>
  <si>
    <t>交流費</t>
    <rPh sb="0" eb="2">
      <t>コウリュウ</t>
    </rPh>
    <rPh sb="2" eb="3">
      <t>ヒ</t>
    </rPh>
    <phoneticPr fontId="2"/>
  </si>
  <si>
    <t>予備費</t>
    <rPh sb="0" eb="3">
      <t>ヨビヒ</t>
    </rPh>
    <phoneticPr fontId="2"/>
  </si>
  <si>
    <t>合計</t>
    <rPh sb="0" eb="2">
      <t>ゴウケイ</t>
    </rPh>
    <phoneticPr fontId="2"/>
  </si>
  <si>
    <t>坂口　由美子</t>
    <rPh sb="0" eb="2">
      <t>サカグチ</t>
    </rPh>
    <rPh sb="3" eb="6">
      <t>ユミコ</t>
    </rPh>
    <phoneticPr fontId="2"/>
  </si>
  <si>
    <t>三船 昭夫</t>
    <rPh sb="0" eb="2">
      <t>ミフネ</t>
    </rPh>
    <rPh sb="3" eb="5">
      <t>アキオ</t>
    </rPh>
    <phoneticPr fontId="2"/>
  </si>
  <si>
    <t>坂口由美子</t>
    <rPh sb="0" eb="2">
      <t>サカグチ</t>
    </rPh>
    <rPh sb="2" eb="5">
      <t>ユミコ</t>
    </rPh>
    <phoneticPr fontId="2"/>
  </si>
  <si>
    <t>三船昭夫</t>
    <rPh sb="0" eb="2">
      <t>ミフネ</t>
    </rPh>
    <rPh sb="2" eb="4">
      <t>アキオ</t>
    </rPh>
    <phoneticPr fontId="2"/>
  </si>
  <si>
    <t>砂沢俊彦</t>
    <rPh sb="0" eb="1">
      <t>スナ</t>
    </rPh>
    <rPh sb="1" eb="2">
      <t>サワ</t>
    </rPh>
    <rPh sb="2" eb="4">
      <t>トシヒコ</t>
    </rPh>
    <phoneticPr fontId="2"/>
  </si>
  <si>
    <t>折井智彦</t>
    <rPh sb="0" eb="2">
      <t>オリイ</t>
    </rPh>
    <rPh sb="2" eb="3">
      <t>トモ</t>
    </rPh>
    <rPh sb="3" eb="4">
      <t>ヒコ</t>
    </rPh>
    <phoneticPr fontId="2"/>
  </si>
  <si>
    <t>受取利息（見込）</t>
    <rPh sb="0" eb="2">
      <t>ウケトリ</t>
    </rPh>
    <rPh sb="2" eb="4">
      <t>リソク</t>
    </rPh>
    <rPh sb="5" eb="7">
      <t>ミコ</t>
    </rPh>
    <phoneticPr fontId="2"/>
  </si>
  <si>
    <t>折井 智彦</t>
    <rPh sb="0" eb="2">
      <t>オリイ</t>
    </rPh>
    <rPh sb="3" eb="5">
      <t>トモヒコ</t>
    </rPh>
    <phoneticPr fontId="2"/>
  </si>
  <si>
    <t>砂沢 俊彦</t>
    <rPh sb="0" eb="1">
      <t>スナ</t>
    </rPh>
    <rPh sb="1" eb="2">
      <t>サワ</t>
    </rPh>
    <rPh sb="3" eb="5">
      <t>トシヒコ</t>
    </rPh>
    <phoneticPr fontId="2"/>
  </si>
  <si>
    <t>福永 正次</t>
    <rPh sb="0" eb="2">
      <t>フクナガ</t>
    </rPh>
    <rPh sb="3" eb="4">
      <t>ショウ</t>
    </rPh>
    <rPh sb="4" eb="5">
      <t>ツギ</t>
    </rPh>
    <phoneticPr fontId="2"/>
  </si>
  <si>
    <t>福永正次</t>
    <rPh sb="0" eb="2">
      <t>フクナガ</t>
    </rPh>
    <rPh sb="2" eb="4">
      <t>ショウジ</t>
    </rPh>
    <phoneticPr fontId="2"/>
  </si>
  <si>
    <t>受取</t>
    <rPh sb="0" eb="2">
      <t>ウケトリ</t>
    </rPh>
    <phoneticPr fontId="2"/>
  </si>
  <si>
    <t>払出</t>
    <rPh sb="0" eb="2">
      <t>ハライダシ</t>
    </rPh>
    <phoneticPr fontId="2"/>
  </si>
  <si>
    <t>傷害交付金</t>
    <rPh sb="0" eb="2">
      <t>ショウガイ</t>
    </rPh>
    <rPh sb="2" eb="5">
      <t>コウフキン</t>
    </rPh>
    <phoneticPr fontId="2"/>
  </si>
  <si>
    <t>現預金振替</t>
    <rPh sb="0" eb="1">
      <t>ゲン</t>
    </rPh>
    <rPh sb="1" eb="3">
      <t>ヨキン</t>
    </rPh>
    <rPh sb="3" eb="5">
      <t>フリカエ</t>
    </rPh>
    <phoneticPr fontId="2"/>
  </si>
  <si>
    <t>運営対応収入</t>
    <rPh sb="0" eb="2">
      <t>ウンエイ</t>
    </rPh>
    <rPh sb="2" eb="4">
      <t>タイオウ</t>
    </rPh>
    <rPh sb="4" eb="6">
      <t>シュウニュウ</t>
    </rPh>
    <phoneticPr fontId="2"/>
  </si>
  <si>
    <t>会費</t>
    <rPh sb="0" eb="2">
      <t>カイヒ</t>
    </rPh>
    <phoneticPr fontId="2"/>
  </si>
  <si>
    <t>入会金</t>
    <rPh sb="0" eb="3">
      <t>ニュウカイキン</t>
    </rPh>
    <phoneticPr fontId="2"/>
  </si>
  <si>
    <t>受取利息</t>
    <rPh sb="0" eb="2">
      <t>ウケトリ</t>
    </rPh>
    <rPh sb="2" eb="4">
      <t>リソク</t>
    </rPh>
    <phoneticPr fontId="2"/>
  </si>
  <si>
    <t>会友会計繰入</t>
    <rPh sb="0" eb="2">
      <t>カイユウ</t>
    </rPh>
    <rPh sb="2" eb="4">
      <t>カイケイ</t>
    </rPh>
    <rPh sb="4" eb="6">
      <t>クリイ</t>
    </rPh>
    <phoneticPr fontId="2"/>
  </si>
  <si>
    <t>運営費支出</t>
    <rPh sb="0" eb="3">
      <t>ウンエイヒ</t>
    </rPh>
    <rPh sb="3" eb="5">
      <t>シシュツ</t>
    </rPh>
    <phoneticPr fontId="2"/>
  </si>
  <si>
    <t>会場費</t>
    <rPh sb="0" eb="2">
      <t>カイジョウ</t>
    </rPh>
    <rPh sb="2" eb="3">
      <t>ヒ</t>
    </rPh>
    <phoneticPr fontId="2"/>
  </si>
  <si>
    <t>連盟費</t>
    <rPh sb="0" eb="2">
      <t>レンメイ</t>
    </rPh>
    <rPh sb="2" eb="3">
      <t>ヒ</t>
    </rPh>
    <phoneticPr fontId="2"/>
  </si>
  <si>
    <t>会報費</t>
    <rPh sb="0" eb="2">
      <t>カイホウ</t>
    </rPh>
    <rPh sb="2" eb="3">
      <t>ヒ</t>
    </rPh>
    <phoneticPr fontId="2"/>
  </si>
  <si>
    <t>装備費</t>
    <rPh sb="0" eb="3">
      <t>ソウビヒ</t>
    </rPh>
    <phoneticPr fontId="2"/>
  </si>
  <si>
    <t>訓練費</t>
    <rPh sb="0" eb="2">
      <t>クンレン</t>
    </rPh>
    <rPh sb="2" eb="3">
      <t>ヒ</t>
    </rPh>
    <phoneticPr fontId="2"/>
  </si>
  <si>
    <t>交流費</t>
    <rPh sb="0" eb="2">
      <t>コウリュウ</t>
    </rPh>
    <rPh sb="2" eb="3">
      <t>ヒ</t>
    </rPh>
    <phoneticPr fontId="2"/>
  </si>
  <si>
    <t>雑費</t>
    <rPh sb="0" eb="1">
      <t>ザツ</t>
    </rPh>
    <rPh sb="1" eb="2">
      <t>ヒ</t>
    </rPh>
    <phoneticPr fontId="2"/>
  </si>
  <si>
    <t>予備費</t>
    <rPh sb="0" eb="3">
      <t>ヨビヒ</t>
    </rPh>
    <phoneticPr fontId="2"/>
  </si>
  <si>
    <t>H21年度</t>
    <rPh sb="3" eb="5">
      <t>ネンド</t>
    </rPh>
    <phoneticPr fontId="2"/>
  </si>
  <si>
    <t>都連盟</t>
    <rPh sb="0" eb="1">
      <t>ト</t>
    </rPh>
    <rPh sb="1" eb="3">
      <t>レンメイ</t>
    </rPh>
    <phoneticPr fontId="2"/>
  </si>
  <si>
    <t>区連盟</t>
    <rPh sb="0" eb="1">
      <t>ク</t>
    </rPh>
    <rPh sb="1" eb="3">
      <t>レンメイ</t>
    </rPh>
    <phoneticPr fontId="2"/>
  </si>
  <si>
    <t>装備購入</t>
    <rPh sb="0" eb="2">
      <t>ソウビ</t>
    </rPh>
    <rPh sb="2" eb="4">
      <t>コウニュウ</t>
    </rPh>
    <phoneticPr fontId="2"/>
  </si>
  <si>
    <t>受渡送料</t>
    <rPh sb="0" eb="2">
      <t>ウケワタ</t>
    </rPh>
    <rPh sb="2" eb="4">
      <t>ソウリョウ</t>
    </rPh>
    <phoneticPr fontId="2"/>
  </si>
  <si>
    <t>運営費収支</t>
    <rPh sb="0" eb="3">
      <t>ウンエイヒ</t>
    </rPh>
    <rPh sb="3" eb="5">
      <t>シュウシ</t>
    </rPh>
    <phoneticPr fontId="2"/>
  </si>
  <si>
    <t>印刷費</t>
    <rPh sb="0" eb="2">
      <t>インサツ</t>
    </rPh>
    <rPh sb="2" eb="3">
      <t>ヒ</t>
    </rPh>
    <phoneticPr fontId="2"/>
  </si>
  <si>
    <t>装備購入内訳</t>
    <rPh sb="0" eb="2">
      <t>ソウビ</t>
    </rPh>
    <rPh sb="2" eb="4">
      <t>コウニュウ</t>
    </rPh>
    <rPh sb="4" eb="6">
      <t>ウチワケ</t>
    </rPh>
    <phoneticPr fontId="2"/>
  </si>
  <si>
    <t>その他</t>
    <rPh sb="2" eb="3">
      <t>タ</t>
    </rPh>
    <phoneticPr fontId="2"/>
  </si>
  <si>
    <t>H22年度</t>
    <rPh sb="3" eb="5">
      <t>ネンド</t>
    </rPh>
    <phoneticPr fontId="2"/>
  </si>
  <si>
    <t>H23年度</t>
    <rPh sb="3" eb="5">
      <t>ネンド</t>
    </rPh>
    <phoneticPr fontId="2"/>
  </si>
  <si>
    <t>H24年度</t>
    <rPh sb="3" eb="5">
      <t>ネンド</t>
    </rPh>
    <phoneticPr fontId="2"/>
  </si>
  <si>
    <t>H25年度</t>
    <rPh sb="3" eb="5">
      <t>ネンド</t>
    </rPh>
    <phoneticPr fontId="2"/>
  </si>
  <si>
    <t>H26年度</t>
    <rPh sb="3" eb="5">
      <t>ネンド</t>
    </rPh>
    <phoneticPr fontId="2"/>
  </si>
  <si>
    <t>区連盟還付</t>
    <rPh sb="0" eb="1">
      <t>ク</t>
    </rPh>
    <rPh sb="1" eb="3">
      <t>レンメイ</t>
    </rPh>
    <rPh sb="3" eb="5">
      <t>カンプ</t>
    </rPh>
    <phoneticPr fontId="2"/>
  </si>
  <si>
    <t>クリーンハイク助成</t>
    <rPh sb="7" eb="9">
      <t>ジョセイ</t>
    </rPh>
    <phoneticPr fontId="2"/>
  </si>
  <si>
    <t>たきび缶</t>
    <rPh sb="3" eb="4">
      <t>カン</t>
    </rPh>
    <phoneticPr fontId="2"/>
  </si>
  <si>
    <t>訓練費内訳</t>
    <rPh sb="0" eb="2">
      <t>クンレン</t>
    </rPh>
    <rPh sb="2" eb="3">
      <t>ヒ</t>
    </rPh>
    <rPh sb="3" eb="5">
      <t>ウチワケ</t>
    </rPh>
    <phoneticPr fontId="2"/>
  </si>
  <si>
    <t>藤坂ロックガーデン</t>
    <rPh sb="0" eb="2">
      <t>フジサカ</t>
    </rPh>
    <phoneticPr fontId="2"/>
  </si>
  <si>
    <t>遭対基金繰入</t>
    <rPh sb="0" eb="2">
      <t>ソウタイ</t>
    </rPh>
    <rPh sb="2" eb="4">
      <t>キキン</t>
    </rPh>
    <rPh sb="4" eb="6">
      <t>クリイレ</t>
    </rPh>
    <phoneticPr fontId="2"/>
  </si>
  <si>
    <t>寄付金</t>
    <rPh sb="0" eb="3">
      <t>キフキン</t>
    </rPh>
    <phoneticPr fontId="2"/>
  </si>
  <si>
    <t>特別装備費</t>
    <rPh sb="0" eb="2">
      <t>トクベツ</t>
    </rPh>
    <rPh sb="2" eb="5">
      <t>ソウビヒ</t>
    </rPh>
    <phoneticPr fontId="2"/>
  </si>
  <si>
    <t>ハーケン</t>
    <phoneticPr fontId="2"/>
  </si>
  <si>
    <t>年度末会員数</t>
    <rPh sb="0" eb="2">
      <t>ネンド</t>
    </rPh>
    <rPh sb="2" eb="3">
      <t>マツ</t>
    </rPh>
    <rPh sb="3" eb="6">
      <t>カイインスウ</t>
    </rPh>
    <phoneticPr fontId="2"/>
  </si>
  <si>
    <t>ハーケン</t>
    <phoneticPr fontId="2"/>
  </si>
  <si>
    <t>予備費内訳</t>
    <rPh sb="0" eb="3">
      <t>ヨビヒ</t>
    </rPh>
    <rPh sb="3" eb="5">
      <t>ウチワケ</t>
    </rPh>
    <phoneticPr fontId="2"/>
  </si>
  <si>
    <t>慶弔費</t>
    <rPh sb="0" eb="2">
      <t>ケイチョウ</t>
    </rPh>
    <rPh sb="2" eb="3">
      <t>ヒ</t>
    </rPh>
    <phoneticPr fontId="2"/>
  </si>
  <si>
    <t>雑費内訳</t>
    <rPh sb="0" eb="1">
      <t>ザツ</t>
    </rPh>
    <rPh sb="1" eb="2">
      <t>ヒ</t>
    </rPh>
    <rPh sb="2" eb="4">
      <t>ウチワケ</t>
    </rPh>
    <phoneticPr fontId="2"/>
  </si>
  <si>
    <t>郵便費</t>
    <rPh sb="0" eb="2">
      <t>ユウビン</t>
    </rPh>
    <rPh sb="2" eb="3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</si>
  <si>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</si>
  <si>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交通費</t>
    <rPh sb="0" eb="3">
      <t>コウツウヒ</t>
    </rPh>
    <phoneticPr fontId="2"/>
  </si>
  <si>
    <t>タープ</t>
    <phoneticPr fontId="2"/>
  </si>
  <si>
    <t>ザイル</t>
    <phoneticPr fontId="2"/>
  </si>
  <si>
    <t>交流費内訳</t>
    <rPh sb="0" eb="2">
      <t>コウリュウ</t>
    </rPh>
    <rPh sb="2" eb="3">
      <t>ヒ</t>
    </rPh>
    <rPh sb="3" eb="5">
      <t>ウチワケ</t>
    </rPh>
    <phoneticPr fontId="2"/>
  </si>
  <si>
    <t>忘年山行経費</t>
    <rPh sb="0" eb="2">
      <t>ボウネン</t>
    </rPh>
    <rPh sb="2" eb="4">
      <t>サンコウ</t>
    </rPh>
    <rPh sb="4" eb="6">
      <t>ケイヒ</t>
    </rPh>
    <phoneticPr fontId="2"/>
  </si>
  <si>
    <t>賞品代</t>
    <rPh sb="0" eb="2">
      <t>ショウヒン</t>
    </rPh>
    <rPh sb="2" eb="3">
      <t>ダイ</t>
    </rPh>
    <phoneticPr fontId="2"/>
  </si>
  <si>
    <t>書籍代</t>
    <rPh sb="0" eb="2">
      <t>ショセキ</t>
    </rPh>
    <rPh sb="2" eb="3">
      <t>ダイ</t>
    </rPh>
    <phoneticPr fontId="2"/>
  </si>
  <si>
    <t>テント</t>
    <phoneticPr fontId="2"/>
  </si>
  <si>
    <t>送料</t>
    <rPh sb="0" eb="2">
      <t>ソウリョウ</t>
    </rPh>
    <phoneticPr fontId="2"/>
  </si>
  <si>
    <t>事務用品</t>
    <rPh sb="0" eb="2">
      <t>ジム</t>
    </rPh>
    <rPh sb="2" eb="4">
      <t>ヨウヒン</t>
    </rPh>
    <phoneticPr fontId="2"/>
  </si>
  <si>
    <t>合計</t>
    <rPh sb="0" eb="2">
      <t>ゴウケイ</t>
    </rPh>
    <phoneticPr fontId="2"/>
  </si>
  <si>
    <t>年度</t>
    <rPh sb="0" eb="2">
      <t>ネンド</t>
    </rPh>
    <phoneticPr fontId="2"/>
  </si>
  <si>
    <t>入会金</t>
    <rPh sb="0" eb="3">
      <t>ニュウカイキン</t>
    </rPh>
    <phoneticPr fontId="2"/>
  </si>
  <si>
    <t>労山基金預り金</t>
    <rPh sb="0" eb="1">
      <t>ロウ</t>
    </rPh>
    <rPh sb="1" eb="2">
      <t>サン</t>
    </rPh>
    <rPh sb="2" eb="4">
      <t>キキン</t>
    </rPh>
    <rPh sb="4" eb="5">
      <t>アズカ</t>
    </rPh>
    <rPh sb="6" eb="7">
      <t>キン</t>
    </rPh>
    <phoneticPr fontId="2"/>
  </si>
  <si>
    <t>労山基金入金</t>
    <rPh sb="0" eb="1">
      <t>ロウ</t>
    </rPh>
    <rPh sb="1" eb="2">
      <t>サン</t>
    </rPh>
    <rPh sb="2" eb="4">
      <t>キキン</t>
    </rPh>
    <rPh sb="4" eb="6">
      <t>ニュウキン</t>
    </rPh>
    <phoneticPr fontId="2"/>
  </si>
  <si>
    <t>労山基金払出</t>
    <rPh sb="0" eb="1">
      <t>ロウ</t>
    </rPh>
    <rPh sb="1" eb="2">
      <t>サン</t>
    </rPh>
    <rPh sb="2" eb="4">
      <t>キキン</t>
    </rPh>
    <rPh sb="4" eb="5">
      <t>ハラ</t>
    </rPh>
    <rPh sb="5" eb="6">
      <t>デ</t>
    </rPh>
    <phoneticPr fontId="2"/>
  </si>
  <si>
    <t>労山基金</t>
    <rPh sb="0" eb="1">
      <t>ロウ</t>
    </rPh>
    <rPh sb="1" eb="2">
      <t>サン</t>
    </rPh>
    <rPh sb="2" eb="4">
      <t>キキン</t>
    </rPh>
    <phoneticPr fontId="2"/>
  </si>
  <si>
    <t>遭難対策基金</t>
    <rPh sb="0" eb="2">
      <t>ソウナン</t>
    </rPh>
    <rPh sb="2" eb="4">
      <t>タイサク</t>
    </rPh>
    <rPh sb="4" eb="6">
      <t>キキン</t>
    </rPh>
    <phoneticPr fontId="2"/>
  </si>
  <si>
    <t>積立</t>
    <rPh sb="0" eb="2">
      <t>ツミタ</t>
    </rPh>
    <phoneticPr fontId="2"/>
  </si>
  <si>
    <t>払出</t>
    <rPh sb="0" eb="2">
      <t>ハライダシ</t>
    </rPh>
    <phoneticPr fontId="2"/>
  </si>
  <si>
    <t>傷害交付金</t>
    <rPh sb="0" eb="2">
      <t>ショウガイ</t>
    </rPh>
    <rPh sb="2" eb="5">
      <t>コウフキン</t>
    </rPh>
    <phoneticPr fontId="2"/>
  </si>
  <si>
    <t>払出</t>
    <rPh sb="0" eb="1">
      <t>ハラ</t>
    </rPh>
    <rPh sb="1" eb="2">
      <t>デ</t>
    </rPh>
    <phoneticPr fontId="2"/>
  </si>
  <si>
    <t>H27年度</t>
    <rPh sb="3" eb="5">
      <t>ネンド</t>
    </rPh>
    <phoneticPr fontId="2"/>
  </si>
  <si>
    <t>昨年11月末現在在籍者数31名、都連盟費31名×2400円＋6000円＝80,400円・区連盟費31名×600円＝18,600円</t>
    <rPh sb="0" eb="2">
      <t>サクネン</t>
    </rPh>
    <rPh sb="4" eb="5">
      <t>ガツ</t>
    </rPh>
    <rPh sb="5" eb="6">
      <t>マツ</t>
    </rPh>
    <rPh sb="6" eb="8">
      <t>ゲンザイ</t>
    </rPh>
    <rPh sb="8" eb="11">
      <t>ザイセキシャ</t>
    </rPh>
    <rPh sb="11" eb="12">
      <t>スウ</t>
    </rPh>
    <rPh sb="14" eb="15">
      <t>メイ</t>
    </rPh>
    <rPh sb="16" eb="17">
      <t>ト</t>
    </rPh>
    <rPh sb="17" eb="19">
      <t>レンメイ</t>
    </rPh>
    <rPh sb="19" eb="20">
      <t>ヒ</t>
    </rPh>
    <rPh sb="22" eb="23">
      <t>メイ</t>
    </rPh>
    <rPh sb="28" eb="29">
      <t>エン</t>
    </rPh>
    <rPh sb="34" eb="35">
      <t>エン</t>
    </rPh>
    <rPh sb="42" eb="43">
      <t>エン</t>
    </rPh>
    <rPh sb="44" eb="45">
      <t>ク</t>
    </rPh>
    <rPh sb="45" eb="47">
      <t>レンメイ</t>
    </rPh>
    <rPh sb="47" eb="48">
      <t>ヒ</t>
    </rPh>
    <rPh sb="50" eb="51">
      <t>メイ</t>
    </rPh>
    <rPh sb="55" eb="56">
      <t>エン</t>
    </rPh>
    <rPh sb="63" eb="64">
      <t>エン</t>
    </rPh>
    <phoneticPr fontId="2"/>
  </si>
  <si>
    <t>森田　真</t>
    <rPh sb="0" eb="2">
      <t>モリタ</t>
    </rPh>
    <rPh sb="3" eb="4">
      <t>シン</t>
    </rPh>
    <phoneticPr fontId="2"/>
  </si>
  <si>
    <t>ＨＰ費</t>
    <rPh sb="2" eb="3">
      <t>ヒ</t>
    </rPh>
    <phoneticPr fontId="2"/>
  </si>
  <si>
    <t>ＨＰ費</t>
    <rPh sb="2" eb="3">
      <t>ヒ</t>
    </rPh>
    <phoneticPr fontId="2"/>
  </si>
  <si>
    <t>ＨＰ費</t>
    <rPh sb="2" eb="3">
      <t>ヒ</t>
    </rPh>
    <phoneticPr fontId="2"/>
  </si>
  <si>
    <t>安井　俊二</t>
    <rPh sb="0" eb="2">
      <t>ヤスイ</t>
    </rPh>
    <rPh sb="3" eb="5">
      <t>シュンジ</t>
    </rPh>
    <phoneticPr fontId="2"/>
  </si>
  <si>
    <t>ＨＰ費</t>
    <rPh sb="2" eb="3">
      <t>ヒ</t>
    </rPh>
    <phoneticPr fontId="2"/>
  </si>
  <si>
    <t>安井俊二</t>
    <rPh sb="0" eb="2">
      <t>ヤスイ</t>
    </rPh>
    <rPh sb="2" eb="4">
      <t>シュンジ</t>
    </rPh>
    <phoneticPr fontId="2"/>
  </si>
  <si>
    <t>永井隆寛</t>
    <rPh sb="0" eb="4">
      <t>ナガイタカヒロ</t>
    </rPh>
    <phoneticPr fontId="2"/>
  </si>
  <si>
    <t>青木光洋</t>
    <rPh sb="0" eb="2">
      <t>アオキ</t>
    </rPh>
    <rPh sb="2" eb="4">
      <t>ミツヒロ</t>
    </rPh>
    <phoneticPr fontId="2"/>
  </si>
  <si>
    <t>別保険加入</t>
    <rPh sb="0" eb="1">
      <t>ベツ</t>
    </rPh>
    <rPh sb="1" eb="3">
      <t>ホケン</t>
    </rPh>
    <rPh sb="3" eb="5">
      <t>カニュウ</t>
    </rPh>
    <phoneticPr fontId="2"/>
  </si>
  <si>
    <t>青木光洋</t>
    <rPh sb="0" eb="4">
      <t>アオキミツヒロ</t>
    </rPh>
    <phoneticPr fontId="2"/>
  </si>
  <si>
    <t>町田グラウス加入</t>
    <rPh sb="0" eb="2">
      <t>マチダ</t>
    </rPh>
    <rPh sb="6" eb="8">
      <t>カニュウ</t>
    </rPh>
    <phoneticPr fontId="2"/>
  </si>
  <si>
    <t>H28年度</t>
    <rPh sb="3" eb="5">
      <t>ネンド</t>
    </rPh>
    <phoneticPr fontId="2"/>
  </si>
  <si>
    <t>50周年記念行事</t>
    <rPh sb="2" eb="4">
      <t>シュウネン</t>
    </rPh>
    <rPh sb="4" eb="6">
      <t>キネン</t>
    </rPh>
    <rPh sb="6" eb="8">
      <t>ギョウジ</t>
    </rPh>
    <phoneticPr fontId="2"/>
  </si>
  <si>
    <t>銀座山の会平成29年度予算（案）</t>
    <rPh sb="0" eb="2">
      <t>ギンザ</t>
    </rPh>
    <rPh sb="2" eb="3">
      <t>ヤマ</t>
    </rPh>
    <rPh sb="4" eb="5">
      <t>カイ</t>
    </rPh>
    <rPh sb="5" eb="7">
      <t>ヘイセイ</t>
    </rPh>
    <rPh sb="9" eb="11">
      <t>ネンド</t>
    </rPh>
    <rPh sb="11" eb="13">
      <t>ヨサン</t>
    </rPh>
    <rPh sb="14" eb="15">
      <t>アン</t>
    </rPh>
    <phoneticPr fontId="2"/>
  </si>
  <si>
    <t>銀座山の会Ｈ29年度会費労山基金徴収金額</t>
    <rPh sb="0" eb="2">
      <t>ギンザ</t>
    </rPh>
    <rPh sb="2" eb="3">
      <t>ヤマ</t>
    </rPh>
    <rPh sb="4" eb="5">
      <t>カイ</t>
    </rPh>
    <rPh sb="8" eb="10">
      <t>ネンド</t>
    </rPh>
    <rPh sb="10" eb="12">
      <t>カイヒ</t>
    </rPh>
    <rPh sb="12" eb="13">
      <t>ロウ</t>
    </rPh>
    <rPh sb="13" eb="14">
      <t>サン</t>
    </rPh>
    <rPh sb="14" eb="16">
      <t>キキン</t>
    </rPh>
    <rPh sb="16" eb="18">
      <t>チョウシュウ</t>
    </rPh>
    <rPh sb="18" eb="20">
      <t>キンガク</t>
    </rPh>
    <phoneticPr fontId="2"/>
  </si>
  <si>
    <t>199号</t>
    <rPh sb="3" eb="4">
      <t>ゴウ</t>
    </rPh>
    <phoneticPr fontId="2"/>
  </si>
  <si>
    <t>Ｈ29年度</t>
    <rPh sb="3" eb="5">
      <t>ネンド</t>
    </rPh>
    <phoneticPr fontId="2"/>
  </si>
  <si>
    <t>銀座山の会平成29年度収支</t>
    <rPh sb="0" eb="2">
      <t>ギンザ</t>
    </rPh>
    <rPh sb="2" eb="3">
      <t>ヤマ</t>
    </rPh>
    <rPh sb="4" eb="5">
      <t>カイ</t>
    </rPh>
    <rPh sb="5" eb="7">
      <t>ヘイセイ</t>
    </rPh>
    <rPh sb="9" eb="11">
      <t>ネンド</t>
    </rPh>
    <rPh sb="11" eb="13">
      <t>シュウシ</t>
    </rPh>
    <phoneticPr fontId="2"/>
  </si>
  <si>
    <t>銀座山の会29年度実績予算対比</t>
    <rPh sb="0" eb="2">
      <t>ギンザ</t>
    </rPh>
    <rPh sb="2" eb="3">
      <t>ヤマ</t>
    </rPh>
    <rPh sb="4" eb="5">
      <t>カイ</t>
    </rPh>
    <rPh sb="7" eb="9">
      <t>ネンド</t>
    </rPh>
    <rPh sb="9" eb="11">
      <t>ジッセキ</t>
    </rPh>
    <rPh sb="11" eb="13">
      <t>ヨサン</t>
    </rPh>
    <rPh sb="13" eb="15">
      <t>タイヒ</t>
    </rPh>
    <phoneticPr fontId="2"/>
  </si>
  <si>
    <t>築地社会教育会館800円×24回</t>
    <rPh sb="0" eb="2">
      <t>ツキジ</t>
    </rPh>
    <rPh sb="2" eb="4">
      <t>シャカイ</t>
    </rPh>
    <rPh sb="4" eb="6">
      <t>キョウイク</t>
    </rPh>
    <rPh sb="6" eb="8">
      <t>カイカン</t>
    </rPh>
    <rPh sb="11" eb="12">
      <t>エン</t>
    </rPh>
    <rPh sb="15" eb="16">
      <t>カイ</t>
    </rPh>
    <phoneticPr fontId="2"/>
  </si>
  <si>
    <t>8400円×会員数30名(退会者1名）</t>
    <rPh sb="4" eb="5">
      <t>エン</t>
    </rPh>
    <rPh sb="6" eb="9">
      <t>カイインスウ</t>
    </rPh>
    <rPh sb="11" eb="12">
      <t>メイ</t>
    </rPh>
    <rPh sb="13" eb="16">
      <t>タイカイシャ</t>
    </rPh>
    <rPh sb="17" eb="18">
      <t>メイ</t>
    </rPh>
    <phoneticPr fontId="2"/>
  </si>
  <si>
    <t>労山特別基金</t>
    <rPh sb="0" eb="1">
      <t>ロウ</t>
    </rPh>
    <rPh sb="1" eb="2">
      <t>サン</t>
    </rPh>
    <rPh sb="2" eb="4">
      <t>トクベツ</t>
    </rPh>
    <rPh sb="4" eb="6">
      <t>キキン</t>
    </rPh>
    <phoneticPr fontId="2"/>
  </si>
  <si>
    <t>会員数30名ー非加入者（他会加入）2名＝28名</t>
    <rPh sb="0" eb="3">
      <t>カイインスウ</t>
    </rPh>
    <rPh sb="5" eb="6">
      <t>メイ</t>
    </rPh>
    <rPh sb="7" eb="8">
      <t>ヒ</t>
    </rPh>
    <rPh sb="8" eb="11">
      <t>カニュウシャ</t>
    </rPh>
    <rPh sb="12" eb="13">
      <t>タ</t>
    </rPh>
    <rPh sb="13" eb="14">
      <t>カイ</t>
    </rPh>
    <rPh sb="14" eb="16">
      <t>カニュウ</t>
    </rPh>
    <rPh sb="18" eb="19">
      <t>メイ</t>
    </rPh>
    <rPh sb="22" eb="23">
      <t>メイ</t>
    </rPh>
    <phoneticPr fontId="2"/>
  </si>
  <si>
    <t>199号(50周年記念号）見積額24,926円＋送料</t>
    <rPh sb="3" eb="4">
      <t>ゴウ</t>
    </rPh>
    <rPh sb="7" eb="9">
      <t>シュウネン</t>
    </rPh>
    <rPh sb="9" eb="11">
      <t>キネン</t>
    </rPh>
    <rPh sb="11" eb="12">
      <t>ゴウ</t>
    </rPh>
    <rPh sb="13" eb="15">
      <t>ミツモリ</t>
    </rPh>
    <rPh sb="15" eb="16">
      <t>ガク</t>
    </rPh>
    <rPh sb="22" eb="23">
      <t>エン</t>
    </rPh>
    <rPh sb="24" eb="26">
      <t>ソウリョウ</t>
    </rPh>
    <phoneticPr fontId="2"/>
  </si>
  <si>
    <t>エスパーステント70,000円+受渡送料+α</t>
    <rPh sb="14" eb="15">
      <t>エン</t>
    </rPh>
    <rPh sb="16" eb="18">
      <t>ウケワタシ</t>
    </rPh>
    <rPh sb="18" eb="20">
      <t>ソウリョウ</t>
    </rPh>
    <phoneticPr fontId="2"/>
  </si>
  <si>
    <t>郵便費・振込手数料等</t>
    <rPh sb="0" eb="2">
      <t>ユウビン</t>
    </rPh>
    <rPh sb="2" eb="3">
      <t>ヒ</t>
    </rPh>
    <rPh sb="4" eb="6">
      <t>フリコミ</t>
    </rPh>
    <rPh sb="6" eb="9">
      <t>テスウリョウ</t>
    </rPh>
    <rPh sb="9" eb="10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</si>
</sst>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1" applyFont="1" applyBorder="1" applyAlignment="1">
      <alignment horizontal="center"/>
    </xf>
    <xf numFmtId="14" fontId="0" fillId="0" borderId="0" xfId="1" applyNumberFormat="1" applyFont="1"/>
    <xf numFmtId="176" fontId="0" fillId="0" borderId="0" xfId="1" applyNumberFormat="1" applyFont="1"/>
    <xf numFmtId="38" fontId="0" fillId="0" borderId="1" xfId="1" applyFont="1" applyFill="1" applyBorder="1"/>
    <xf numFmtId="38" fontId="0" fillId="0" borderId="0" xfId="1" applyFont="1" applyFill="1"/>
    <xf numFmtId="38" fontId="1" fillId="0" borderId="1" xfId="1" applyFont="1" applyFill="1" applyBorder="1"/>
    <xf numFmtId="176" fontId="0" fillId="0" borderId="1" xfId="1" applyNumberFormat="1" applyFont="1" applyBorder="1" applyAlignment="1">
      <alignment horizontal="center"/>
    </xf>
    <xf numFmtId="176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0" xfId="0" applyNumberFormat="1"/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/>
    <xf numFmtId="176" fontId="0" fillId="0" borderId="1" xfId="1" applyNumberFormat="1" applyFont="1" applyFill="1" applyBorder="1"/>
    <xf numFmtId="38" fontId="0" fillId="0" borderId="0" xfId="1" applyFont="1" applyFill="1" applyBorder="1"/>
    <xf numFmtId="38" fontId="0" fillId="0" borderId="2" xfId="1" applyFont="1" applyBorder="1"/>
    <xf numFmtId="38" fontId="0" fillId="0" borderId="3" xfId="1" applyFont="1" applyBorder="1"/>
    <xf numFmtId="38" fontId="0" fillId="0" borderId="3" xfId="1" applyFont="1" applyFill="1" applyBorder="1"/>
    <xf numFmtId="38" fontId="0" fillId="0" borderId="4" xfId="1" applyFont="1" applyBorder="1"/>
    <xf numFmtId="38" fontId="0" fillId="0" borderId="5" xfId="1" applyFont="1" applyBorder="1"/>
    <xf numFmtId="38" fontId="0" fillId="0" borderId="0" xfId="1" applyFont="1" applyBorder="1"/>
    <xf numFmtId="38" fontId="0" fillId="0" borderId="6" xfId="1" applyFont="1" applyBorder="1"/>
    <xf numFmtId="38" fontId="0" fillId="0" borderId="7" xfId="1" applyFont="1" applyBorder="1"/>
    <xf numFmtId="38" fontId="0" fillId="0" borderId="8" xfId="1" applyFont="1" applyBorder="1"/>
    <xf numFmtId="38" fontId="0" fillId="0" borderId="8" xfId="1" applyFont="1" applyFill="1" applyBorder="1"/>
    <xf numFmtId="38" fontId="0" fillId="0" borderId="9" xfId="1" applyFont="1" applyBorder="1"/>
    <xf numFmtId="38" fontId="0" fillId="0" borderId="10" xfId="1" applyFont="1" applyBorder="1"/>
    <xf numFmtId="38" fontId="0" fillId="0" borderId="11" xfId="1" applyFont="1" applyFill="1" applyBorder="1"/>
    <xf numFmtId="38" fontId="0" fillId="0" borderId="12" xfId="1" applyFont="1" applyFill="1" applyBorder="1"/>
    <xf numFmtId="38" fontId="0" fillId="0" borderId="12" xfId="1" applyFont="1" applyBorder="1"/>
    <xf numFmtId="38" fontId="0" fillId="0" borderId="11" xfId="1" applyFont="1" applyBorder="1"/>
    <xf numFmtId="38" fontId="0" fillId="0" borderId="10" xfId="1" applyFont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8" xfId="1" applyFont="1" applyBorder="1" applyAlignment="1">
      <alignment horizontal="center"/>
    </xf>
    <xf numFmtId="38" fontId="0" fillId="0" borderId="0" xfId="1" applyFont="1" applyBorder="1" applyAlignment="1">
      <alignment horizontal="right"/>
    </xf>
    <xf numFmtId="38" fontId="0" fillId="0" borderId="13" xfId="1" applyFont="1" applyBorder="1"/>
    <xf numFmtId="38" fontId="0" fillId="0" borderId="5" xfId="1" applyFont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10" xfId="1" applyFont="1" applyFill="1" applyBorder="1"/>
    <xf numFmtId="38" fontId="0" fillId="0" borderId="7" xfId="1" applyFont="1" applyFill="1" applyBorder="1"/>
    <xf numFmtId="38" fontId="0" fillId="0" borderId="14" xfId="1" applyFont="1" applyBorder="1"/>
    <xf numFmtId="38" fontId="0" fillId="0" borderId="14" xfId="1" applyFont="1" applyFill="1" applyBorder="1"/>
    <xf numFmtId="38" fontId="0" fillId="0" borderId="15" xfId="1" applyFont="1" applyBorder="1" applyAlignment="1">
      <alignment horizontal="right"/>
    </xf>
    <xf numFmtId="38" fontId="0" fillId="0" borderId="16" xfId="1" applyFont="1" applyFill="1" applyBorder="1"/>
    <xf numFmtId="38" fontId="0" fillId="0" borderId="17" xfId="1" applyFont="1" applyBorder="1"/>
    <xf numFmtId="38" fontId="0" fillId="0" borderId="18" xfId="1" applyFont="1" applyFill="1" applyBorder="1"/>
    <xf numFmtId="38" fontId="0" fillId="0" borderId="15" xfId="1" applyFont="1" applyFill="1" applyBorder="1" applyAlignment="1">
      <alignment horizontal="right"/>
    </xf>
    <xf numFmtId="38" fontId="0" fillId="0" borderId="15" xfId="1" applyFont="1" applyFill="1" applyBorder="1"/>
    <xf numFmtId="38" fontId="0" fillId="0" borderId="16" xfId="1" applyFont="1" applyBorder="1"/>
    <xf numFmtId="38" fontId="0" fillId="0" borderId="1" xfId="1" applyFont="1" applyBorder="1" applyAlignment="1">
      <alignment horizontal="right"/>
    </xf>
    <xf numFmtId="38" fontId="0" fillId="0" borderId="20" xfId="1" applyFont="1" applyFill="1" applyBorder="1"/>
    <xf numFmtId="38" fontId="0" fillId="0" borderId="7" xfId="1" applyFont="1" applyFill="1" applyBorder="1" applyAlignment="1"/>
    <xf numFmtId="38" fontId="0" fillId="0" borderId="15" xfId="1" applyFont="1" applyBorder="1"/>
    <xf numFmtId="38" fontId="0" fillId="0" borderId="14" xfId="1" applyFont="1" applyBorder="1" applyAlignment="1">
      <alignment horizontal="right"/>
    </xf>
    <xf numFmtId="38" fontId="0" fillId="0" borderId="0" xfId="1" applyFont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5" xfId="1" applyFont="1" applyBorder="1" applyAlignment="1">
      <alignment vertical="top"/>
    </xf>
    <xf numFmtId="38" fontId="0" fillId="0" borderId="21" xfId="1" applyFont="1" applyFill="1" applyBorder="1"/>
    <xf numFmtId="38" fontId="0" fillId="0" borderId="22" xfId="1" applyFont="1" applyFill="1" applyBorder="1"/>
    <xf numFmtId="38" fontId="0" fillId="0" borderId="17" xfId="1" applyFont="1" applyFill="1" applyBorder="1"/>
    <xf numFmtId="38" fontId="0" fillId="0" borderId="4" xfId="1" applyFont="1" applyFill="1" applyBorder="1"/>
    <xf numFmtId="38" fontId="0" fillId="0" borderId="23" xfId="1" applyFont="1" applyBorder="1"/>
    <xf numFmtId="38" fontId="0" fillId="0" borderId="22" xfId="1" applyFont="1" applyBorder="1"/>
    <xf numFmtId="38" fontId="0" fillId="0" borderId="7" xfId="1" applyFont="1" applyBorder="1" applyAlignment="1">
      <alignment horizontal="right"/>
    </xf>
    <xf numFmtId="38" fontId="0" fillId="0" borderId="12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0" xfId="1" applyFont="1" applyFill="1" applyBorder="1" applyAlignment="1"/>
    <xf numFmtId="38" fontId="0" fillId="0" borderId="3" xfId="1" applyFont="1" applyBorder="1" applyAlignment="1">
      <alignment horizontal="right"/>
    </xf>
    <xf numFmtId="38" fontId="0" fillId="0" borderId="0" xfId="1" applyNumberFormat="1" applyFont="1"/>
    <xf numFmtId="56" fontId="0" fillId="0" borderId="1" xfId="0" applyNumberFormat="1" applyBorder="1"/>
    <xf numFmtId="176" fontId="1" fillId="0" borderId="1" xfId="1" applyNumberFormat="1" applyFont="1" applyFill="1" applyBorder="1"/>
    <xf numFmtId="176" fontId="0" fillId="0" borderId="1" xfId="1" applyNumberFormat="1" applyFont="1" applyBorder="1" applyAlignment="1">
      <alignment horizontal="left"/>
    </xf>
    <xf numFmtId="38" fontId="0" fillId="0" borderId="1" xfId="1" applyFont="1" applyFill="1" applyBorder="1" applyAlignment="1">
      <alignment horizontal="left"/>
    </xf>
    <xf numFmtId="38" fontId="0" fillId="0" borderId="11" xfId="1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38" fontId="0" fillId="0" borderId="24" xfId="1" applyFont="1" applyBorder="1"/>
    <xf numFmtId="38" fontId="0" fillId="0" borderId="24" xfId="1" applyFont="1" applyFill="1" applyBorder="1" applyAlignment="1">
      <alignment horizontal="left"/>
    </xf>
    <xf numFmtId="38" fontId="1" fillId="0" borderId="24" xfId="1" applyFont="1" applyFill="1" applyBorder="1"/>
    <xf numFmtId="176" fontId="0" fillId="0" borderId="24" xfId="1" applyNumberFormat="1" applyFont="1" applyFill="1" applyBorder="1"/>
    <xf numFmtId="38" fontId="0" fillId="0" borderId="24" xfId="1" applyFont="1" applyFill="1" applyBorder="1"/>
    <xf numFmtId="38" fontId="0" fillId="0" borderId="24" xfId="1" applyFont="1" applyFill="1" applyBorder="1" applyAlignment="1">
      <alignment horizontal="center"/>
    </xf>
    <xf numFmtId="38" fontId="0" fillId="0" borderId="17" xfId="1" applyFont="1" applyBorder="1" applyAlignment="1">
      <alignment horizontal="left"/>
    </xf>
    <xf numFmtId="38" fontId="0" fillId="0" borderId="1" xfId="1" applyFont="1" applyBorder="1" applyAlignment="1">
      <alignment horizontal="left"/>
    </xf>
    <xf numFmtId="38" fontId="1" fillId="2" borderId="1" xfId="1" applyFont="1" applyFill="1" applyBorder="1"/>
    <xf numFmtId="38" fontId="0" fillId="2" borderId="1" xfId="1" applyFont="1" applyFill="1" applyBorder="1"/>
    <xf numFmtId="38" fontId="0" fillId="2" borderId="1" xfId="1" applyFont="1" applyFill="1" applyBorder="1" applyAlignment="1">
      <alignment horizontal="left"/>
    </xf>
    <xf numFmtId="0" fontId="0" fillId="0" borderId="1" xfId="0" applyFill="1" applyBorder="1"/>
    <xf numFmtId="38" fontId="3" fillId="0" borderId="12" xfId="1" applyFont="1" applyBorder="1"/>
    <xf numFmtId="38" fontId="3" fillId="0" borderId="12" xfId="1" applyFont="1" applyBorder="1" applyAlignment="1">
      <alignment horizontal="right"/>
    </xf>
    <xf numFmtId="176" fontId="0" fillId="0" borderId="1" xfId="0" applyNumberFormat="1" applyFill="1" applyBorder="1"/>
    <xf numFmtId="38" fontId="3" fillId="0" borderId="0" xfId="1" applyFont="1" applyBorder="1" applyAlignment="1">
      <alignment horizontal="left"/>
    </xf>
    <xf numFmtId="38" fontId="1" fillId="0" borderId="0" xfId="1" applyFont="1" applyFill="1" applyBorder="1"/>
    <xf numFmtId="176" fontId="1" fillId="0" borderId="0" xfId="1" applyNumberFormat="1" applyFont="1" applyFill="1" applyBorder="1"/>
    <xf numFmtId="38" fontId="0" fillId="0" borderId="19" xfId="1" applyFont="1" applyFill="1" applyBorder="1"/>
    <xf numFmtId="38" fontId="0" fillId="0" borderId="18" xfId="1" applyFont="1" applyBorder="1"/>
    <xf numFmtId="38" fontId="0" fillId="0" borderId="19" xfId="1" applyFont="1" applyBorder="1"/>
    <xf numFmtId="38" fontId="0" fillId="2" borderId="0" xfId="1" applyFont="1" applyFill="1"/>
    <xf numFmtId="176" fontId="0" fillId="0" borderId="0" xfId="1" applyNumberFormat="1" applyFont="1" applyFill="1" applyBorder="1"/>
    <xf numFmtId="0" fontId="0" fillId="0" borderId="0" xfId="0" applyFill="1" applyBorder="1"/>
    <xf numFmtId="176" fontId="0" fillId="0" borderId="0" xfId="0" applyNumberFormat="1" applyFill="1" applyBorder="1"/>
    <xf numFmtId="38" fontId="0" fillId="0" borderId="0" xfId="1" applyFont="1" applyBorder="1" applyAlignment="1">
      <alignment horizontal="center"/>
    </xf>
    <xf numFmtId="38" fontId="0" fillId="0" borderId="25" xfId="1" applyFont="1" applyBorder="1"/>
    <xf numFmtId="38" fontId="0" fillId="0" borderId="25" xfId="1" applyFont="1" applyFill="1" applyBorder="1"/>
    <xf numFmtId="38" fontId="0" fillId="0" borderId="13" xfId="1" applyFont="1" applyFill="1" applyBorder="1"/>
    <xf numFmtId="176" fontId="0" fillId="0" borderId="17" xfId="1" applyNumberFormat="1" applyFont="1" applyBorder="1" applyAlignment="1">
      <alignment horizontal="center" vertical="center"/>
    </xf>
    <xf numFmtId="176" fontId="0" fillId="0" borderId="14" xfId="1" applyNumberFormat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0" xfId="1" applyFont="1" applyBorder="1" applyAlignment="1">
      <alignment horizontal="left"/>
    </xf>
    <xf numFmtId="38" fontId="0" fillId="0" borderId="12" xfId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38" fontId="0" fillId="0" borderId="10" xfId="1" applyFont="1" applyFill="1" applyBorder="1" applyAlignment="1">
      <alignment horizontal="left"/>
    </xf>
    <xf numFmtId="38" fontId="0" fillId="0" borderId="12" xfId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8" fontId="0" fillId="0" borderId="10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10" xfId="1" applyFont="1" applyFill="1" applyBorder="1" applyAlignment="1">
      <alignment vertical="top" wrapText="1"/>
    </xf>
    <xf numFmtId="38" fontId="0" fillId="0" borderId="12" xfId="1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38" fontId="0" fillId="0" borderId="9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/>
    </xf>
    <xf numFmtId="38" fontId="0" fillId="0" borderId="14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2" sqref="B2:B3"/>
    </sheetView>
  </sheetViews>
  <sheetFormatPr defaultRowHeight="13.5" x14ac:dyDescent="0.15"/>
  <cols>
    <col min="1" max="1" width="4.25" style="1" customWidth="1"/>
    <col min="2" max="2" width="13" style="1" customWidth="1"/>
    <col min="3" max="3" width="10.375" style="1" customWidth="1"/>
    <col min="4" max="4" width="9.375" style="1" customWidth="1"/>
    <col min="5" max="5" width="9" style="1"/>
    <col min="6" max="6" width="13" style="1" bestFit="1" customWidth="1"/>
    <col min="7" max="7" width="9" style="1"/>
    <col min="8" max="8" width="9.25" style="4" bestFit="1" customWidth="1"/>
    <col min="9" max="9" width="9" style="1"/>
    <col min="10" max="10" width="9.25" style="5" bestFit="1" customWidth="1"/>
    <col min="11" max="12" width="9" style="1"/>
    <col min="13" max="13" width="24.75" style="1" bestFit="1" customWidth="1"/>
    <col min="14" max="16384" width="9" style="1"/>
  </cols>
  <sheetData>
    <row r="1" spans="1:13" x14ac:dyDescent="0.15">
      <c r="B1" s="1" t="s">
        <v>253</v>
      </c>
    </row>
    <row r="2" spans="1:13" x14ac:dyDescent="0.15">
      <c r="A2" s="2"/>
      <c r="B2" s="113" t="s">
        <v>0</v>
      </c>
      <c r="C2" s="3" t="s">
        <v>1</v>
      </c>
      <c r="D2" s="3" t="s">
        <v>30</v>
      </c>
      <c r="E2" s="113" t="s">
        <v>3</v>
      </c>
      <c r="F2" s="113" t="s">
        <v>4</v>
      </c>
      <c r="G2" s="113" t="s">
        <v>5</v>
      </c>
      <c r="H2" s="113" t="s">
        <v>31</v>
      </c>
      <c r="I2" s="113" t="s">
        <v>109</v>
      </c>
      <c r="J2" s="111" t="s">
        <v>32</v>
      </c>
      <c r="K2" s="113" t="s">
        <v>109</v>
      </c>
      <c r="L2" s="113" t="s">
        <v>110</v>
      </c>
      <c r="M2" s="113" t="s">
        <v>33</v>
      </c>
    </row>
    <row r="3" spans="1:13" x14ac:dyDescent="0.15">
      <c r="A3" s="2"/>
      <c r="B3" s="114"/>
      <c r="C3" s="3">
        <v>8400</v>
      </c>
      <c r="D3" s="3">
        <v>1000</v>
      </c>
      <c r="E3" s="114"/>
      <c r="F3" s="114"/>
      <c r="G3" s="114"/>
      <c r="H3" s="114"/>
      <c r="I3" s="114"/>
      <c r="J3" s="112"/>
      <c r="K3" s="114"/>
      <c r="L3" s="114"/>
      <c r="M3" s="114"/>
    </row>
    <row r="4" spans="1:13" x14ac:dyDescent="0.15">
      <c r="A4" s="2">
        <v>1</v>
      </c>
      <c r="B4" s="90" t="s">
        <v>6</v>
      </c>
      <c r="C4" s="8">
        <v>8400</v>
      </c>
      <c r="D4" s="8"/>
      <c r="E4" s="8">
        <f>C4+D4</f>
        <v>8400</v>
      </c>
      <c r="F4" s="8">
        <v>5000</v>
      </c>
      <c r="G4" s="8">
        <f>E4+F4</f>
        <v>13400</v>
      </c>
      <c r="H4" s="75"/>
      <c r="I4" s="8"/>
      <c r="J4" s="75"/>
      <c r="K4" s="8"/>
      <c r="L4" s="6">
        <f>I4+K4</f>
        <v>0</v>
      </c>
      <c r="M4" s="6"/>
    </row>
    <row r="5" spans="1:13" x14ac:dyDescent="0.15">
      <c r="A5" s="2">
        <v>2</v>
      </c>
      <c r="B5" s="90" t="s">
        <v>7</v>
      </c>
      <c r="C5" s="8">
        <v>8400</v>
      </c>
      <c r="D5" s="8"/>
      <c r="E5" s="8">
        <f t="shared" ref="E5:E37" si="0">C5+D5</f>
        <v>8400</v>
      </c>
      <c r="F5" s="8">
        <v>5000</v>
      </c>
      <c r="G5" s="8">
        <f t="shared" ref="G5:G38" si="1">E5+F5</f>
        <v>13400</v>
      </c>
      <c r="H5" s="75"/>
      <c r="I5" s="8"/>
      <c r="J5" s="75"/>
      <c r="K5" s="8"/>
      <c r="L5" s="6">
        <f t="shared" ref="L5:L27" si="2">I5+K5</f>
        <v>0</v>
      </c>
      <c r="M5" s="6"/>
    </row>
    <row r="6" spans="1:13" x14ac:dyDescent="0.15">
      <c r="A6" s="2">
        <v>3</v>
      </c>
      <c r="B6" s="90" t="s">
        <v>8</v>
      </c>
      <c r="C6" s="8">
        <v>8400</v>
      </c>
      <c r="D6" s="8"/>
      <c r="E6" s="8">
        <f t="shared" ref="E6" si="3">C6+D6</f>
        <v>8400</v>
      </c>
      <c r="F6" s="8">
        <v>5000</v>
      </c>
      <c r="G6" s="8">
        <f t="shared" si="1"/>
        <v>13400</v>
      </c>
      <c r="H6" s="75"/>
      <c r="I6" s="8"/>
      <c r="J6" s="75"/>
      <c r="K6" s="8"/>
      <c r="L6" s="6">
        <f t="shared" si="2"/>
        <v>0</v>
      </c>
      <c r="M6" s="6"/>
    </row>
    <row r="7" spans="1:13" x14ac:dyDescent="0.15">
      <c r="A7" s="2">
        <v>4</v>
      </c>
      <c r="B7" s="90" t="s">
        <v>9</v>
      </c>
      <c r="C7" s="8">
        <v>8400</v>
      </c>
      <c r="D7" s="8"/>
      <c r="E7" s="8">
        <f t="shared" si="0"/>
        <v>8400</v>
      </c>
      <c r="F7" s="8">
        <v>5000</v>
      </c>
      <c r="G7" s="8">
        <f t="shared" si="1"/>
        <v>13400</v>
      </c>
      <c r="H7" s="75"/>
      <c r="I7" s="8"/>
      <c r="J7" s="75"/>
      <c r="K7" s="8"/>
      <c r="L7" s="6">
        <f t="shared" si="2"/>
        <v>0</v>
      </c>
      <c r="M7" s="6"/>
    </row>
    <row r="8" spans="1:13" x14ac:dyDescent="0.15">
      <c r="A8" s="2">
        <v>5</v>
      </c>
      <c r="B8" s="91" t="s">
        <v>10</v>
      </c>
      <c r="C8" s="8">
        <v>8400</v>
      </c>
      <c r="D8" s="8"/>
      <c r="E8" s="8">
        <f t="shared" si="0"/>
        <v>8400</v>
      </c>
      <c r="F8" s="8">
        <v>5000</v>
      </c>
      <c r="G8" s="8">
        <f t="shared" si="1"/>
        <v>13400</v>
      </c>
      <c r="H8" s="75"/>
      <c r="I8" s="8"/>
      <c r="J8" s="75"/>
      <c r="K8" s="8"/>
      <c r="L8" s="6">
        <f t="shared" si="2"/>
        <v>0</v>
      </c>
      <c r="M8" s="6"/>
    </row>
    <row r="9" spans="1:13" x14ac:dyDescent="0.15">
      <c r="A9" s="2">
        <v>6</v>
      </c>
      <c r="B9" s="90" t="s">
        <v>11</v>
      </c>
      <c r="C9" s="8">
        <v>8400</v>
      </c>
      <c r="D9" s="8"/>
      <c r="E9" s="8">
        <f t="shared" ref="E9" si="4">C9+D9</f>
        <v>8400</v>
      </c>
      <c r="F9" s="8">
        <v>5000</v>
      </c>
      <c r="G9" s="8">
        <f t="shared" si="1"/>
        <v>13400</v>
      </c>
      <c r="H9" s="75"/>
      <c r="I9" s="8"/>
      <c r="J9" s="75"/>
      <c r="K9" s="8"/>
      <c r="L9" s="6">
        <f t="shared" si="2"/>
        <v>0</v>
      </c>
      <c r="M9" s="6"/>
    </row>
    <row r="10" spans="1:13" x14ac:dyDescent="0.15">
      <c r="A10" s="2">
        <v>7</v>
      </c>
      <c r="B10" s="90" t="s">
        <v>12</v>
      </c>
      <c r="C10" s="8">
        <v>8400</v>
      </c>
      <c r="D10" s="8"/>
      <c r="E10" s="8">
        <f t="shared" si="0"/>
        <v>8400</v>
      </c>
      <c r="F10" s="8">
        <v>5000</v>
      </c>
      <c r="G10" s="8">
        <f t="shared" si="1"/>
        <v>13400</v>
      </c>
      <c r="H10" s="75"/>
      <c r="I10" s="8"/>
      <c r="J10" s="75"/>
      <c r="K10" s="8"/>
      <c r="L10" s="6">
        <f t="shared" si="2"/>
        <v>0</v>
      </c>
      <c r="M10" s="6"/>
    </row>
    <row r="11" spans="1:13" x14ac:dyDescent="0.15">
      <c r="A11" s="2">
        <v>8</v>
      </c>
      <c r="B11" s="90" t="s">
        <v>13</v>
      </c>
      <c r="C11" s="8">
        <v>8400</v>
      </c>
      <c r="D11" s="8"/>
      <c r="E11" s="8">
        <f t="shared" si="0"/>
        <v>8400</v>
      </c>
      <c r="F11" s="8">
        <v>5000</v>
      </c>
      <c r="G11" s="8">
        <f t="shared" si="1"/>
        <v>13400</v>
      </c>
      <c r="H11" s="75"/>
      <c r="I11" s="8"/>
      <c r="J11" s="75"/>
      <c r="K11" s="8"/>
      <c r="L11" s="6">
        <f t="shared" si="2"/>
        <v>0</v>
      </c>
      <c r="M11" s="6"/>
    </row>
    <row r="12" spans="1:13" x14ac:dyDescent="0.15">
      <c r="A12" s="2">
        <v>9</v>
      </c>
      <c r="B12" s="90" t="s">
        <v>14</v>
      </c>
      <c r="C12" s="8">
        <v>8400</v>
      </c>
      <c r="D12" s="8"/>
      <c r="E12" s="8">
        <f t="shared" ref="E12:E13" si="5">C12+D12</f>
        <v>8400</v>
      </c>
      <c r="F12" s="8">
        <v>5000</v>
      </c>
      <c r="G12" s="8">
        <f t="shared" si="1"/>
        <v>13400</v>
      </c>
      <c r="H12" s="75"/>
      <c r="I12" s="8"/>
      <c r="J12" s="75"/>
      <c r="K12" s="8"/>
      <c r="L12" s="6">
        <f t="shared" si="2"/>
        <v>0</v>
      </c>
      <c r="M12" s="6"/>
    </row>
    <row r="13" spans="1:13" x14ac:dyDescent="0.15">
      <c r="A13" s="2">
        <v>10</v>
      </c>
      <c r="B13" s="90" t="s">
        <v>16</v>
      </c>
      <c r="C13" s="8">
        <v>8400</v>
      </c>
      <c r="D13" s="8"/>
      <c r="E13" s="8">
        <f t="shared" si="5"/>
        <v>8400</v>
      </c>
      <c r="F13" s="8"/>
      <c r="G13" s="8">
        <f t="shared" si="1"/>
        <v>8400</v>
      </c>
      <c r="H13" s="75"/>
      <c r="I13" s="8"/>
      <c r="J13" s="75"/>
      <c r="K13" s="8"/>
      <c r="L13" s="6">
        <f t="shared" si="2"/>
        <v>0</v>
      </c>
      <c r="M13" s="6"/>
    </row>
    <row r="14" spans="1:13" x14ac:dyDescent="0.15">
      <c r="A14" s="2">
        <v>11</v>
      </c>
      <c r="B14" s="90" t="s">
        <v>17</v>
      </c>
      <c r="C14" s="8">
        <v>8400</v>
      </c>
      <c r="D14" s="8"/>
      <c r="E14" s="8">
        <f t="shared" si="0"/>
        <v>8400</v>
      </c>
      <c r="F14" s="8">
        <v>5000</v>
      </c>
      <c r="G14" s="8">
        <f t="shared" si="1"/>
        <v>13400</v>
      </c>
      <c r="H14" s="75"/>
      <c r="I14" s="8"/>
      <c r="J14" s="75"/>
      <c r="K14" s="8"/>
      <c r="L14" s="6">
        <f t="shared" si="2"/>
        <v>0</v>
      </c>
      <c r="M14" s="6"/>
    </row>
    <row r="15" spans="1:13" x14ac:dyDescent="0.15">
      <c r="A15" s="2">
        <v>12</v>
      </c>
      <c r="B15" s="90" t="s">
        <v>18</v>
      </c>
      <c r="C15" s="8">
        <v>8400</v>
      </c>
      <c r="D15" s="8"/>
      <c r="E15" s="8">
        <f t="shared" ref="E15" si="6">C15+D15</f>
        <v>8400</v>
      </c>
      <c r="F15" s="8">
        <v>5000</v>
      </c>
      <c r="G15" s="8">
        <f t="shared" si="1"/>
        <v>13400</v>
      </c>
      <c r="H15" s="75"/>
      <c r="I15" s="8"/>
      <c r="J15" s="75"/>
      <c r="K15" s="8"/>
      <c r="L15" s="6">
        <f t="shared" si="2"/>
        <v>0</v>
      </c>
      <c r="M15" s="6"/>
    </row>
    <row r="16" spans="1:13" x14ac:dyDescent="0.15">
      <c r="A16" s="2">
        <v>13</v>
      </c>
      <c r="B16" s="90" t="s">
        <v>19</v>
      </c>
      <c r="C16" s="8">
        <v>8400</v>
      </c>
      <c r="D16" s="8"/>
      <c r="E16" s="8">
        <f t="shared" si="0"/>
        <v>8400</v>
      </c>
      <c r="F16" s="8">
        <v>5000</v>
      </c>
      <c r="G16" s="8">
        <f t="shared" si="1"/>
        <v>13400</v>
      </c>
      <c r="H16" s="75"/>
      <c r="I16" s="8"/>
      <c r="J16" s="75"/>
      <c r="K16" s="8"/>
      <c r="L16" s="6">
        <f t="shared" si="2"/>
        <v>0</v>
      </c>
      <c r="M16" s="6"/>
    </row>
    <row r="17" spans="1:13" x14ac:dyDescent="0.15">
      <c r="A17" s="2">
        <v>14</v>
      </c>
      <c r="B17" s="90" t="s">
        <v>20</v>
      </c>
      <c r="C17" s="8">
        <v>8400</v>
      </c>
      <c r="D17" s="8"/>
      <c r="E17" s="8">
        <f t="shared" ref="E17:E18" si="7">C17+D17</f>
        <v>8400</v>
      </c>
      <c r="F17" s="8">
        <v>5000</v>
      </c>
      <c r="G17" s="8">
        <f t="shared" si="1"/>
        <v>13400</v>
      </c>
      <c r="H17" s="75"/>
      <c r="I17" s="8"/>
      <c r="J17" s="75"/>
      <c r="K17" s="8"/>
      <c r="L17" s="6">
        <f t="shared" si="2"/>
        <v>0</v>
      </c>
      <c r="M17" s="6"/>
    </row>
    <row r="18" spans="1:13" x14ac:dyDescent="0.15">
      <c r="A18" s="2">
        <v>15</v>
      </c>
      <c r="B18" s="90" t="s">
        <v>21</v>
      </c>
      <c r="C18" s="8">
        <v>8400</v>
      </c>
      <c r="D18" s="8"/>
      <c r="E18" s="8">
        <f t="shared" si="7"/>
        <v>8400</v>
      </c>
      <c r="F18" s="8">
        <v>5000</v>
      </c>
      <c r="G18" s="8">
        <f t="shared" si="1"/>
        <v>13400</v>
      </c>
      <c r="H18" s="75"/>
      <c r="I18" s="8"/>
      <c r="J18" s="75"/>
      <c r="K18" s="8"/>
      <c r="L18" s="6">
        <f t="shared" si="2"/>
        <v>0</v>
      </c>
      <c r="M18" s="6"/>
    </row>
    <row r="19" spans="1:13" x14ac:dyDescent="0.15">
      <c r="A19" s="2">
        <v>16</v>
      </c>
      <c r="B19" s="90" t="s">
        <v>22</v>
      </c>
      <c r="C19" s="8">
        <v>8400</v>
      </c>
      <c r="D19" s="8"/>
      <c r="E19" s="8">
        <f t="shared" si="0"/>
        <v>8400</v>
      </c>
      <c r="F19" s="8">
        <v>5000</v>
      </c>
      <c r="G19" s="8">
        <f t="shared" si="1"/>
        <v>13400</v>
      </c>
      <c r="H19" s="75"/>
      <c r="I19" s="8"/>
      <c r="J19" s="75"/>
      <c r="K19" s="8"/>
      <c r="L19" s="6">
        <f t="shared" si="2"/>
        <v>0</v>
      </c>
      <c r="M19" s="6"/>
    </row>
    <row r="20" spans="1:13" x14ac:dyDescent="0.15">
      <c r="A20" s="2">
        <v>17</v>
      </c>
      <c r="B20" s="90" t="s">
        <v>23</v>
      </c>
      <c r="C20" s="8">
        <v>8400</v>
      </c>
      <c r="D20" s="8"/>
      <c r="E20" s="8">
        <f t="shared" si="0"/>
        <v>8400</v>
      </c>
      <c r="F20" s="8">
        <v>5000</v>
      </c>
      <c r="G20" s="8">
        <f t="shared" si="1"/>
        <v>13400</v>
      </c>
      <c r="H20" s="75"/>
      <c r="I20" s="8"/>
      <c r="J20" s="75"/>
      <c r="K20" s="8"/>
      <c r="L20" s="6">
        <f t="shared" si="2"/>
        <v>0</v>
      </c>
      <c r="M20" s="6"/>
    </row>
    <row r="21" spans="1:13" x14ac:dyDescent="0.15">
      <c r="A21" s="2">
        <v>18</v>
      </c>
      <c r="B21" s="90" t="s">
        <v>24</v>
      </c>
      <c r="C21" s="8">
        <v>8400</v>
      </c>
      <c r="D21" s="8"/>
      <c r="E21" s="8">
        <f t="shared" si="0"/>
        <v>8400</v>
      </c>
      <c r="F21" s="8">
        <v>5000</v>
      </c>
      <c r="G21" s="8">
        <f t="shared" si="1"/>
        <v>13400</v>
      </c>
      <c r="H21" s="75"/>
      <c r="I21" s="8"/>
      <c r="J21" s="75"/>
      <c r="K21" s="8"/>
      <c r="L21" s="6">
        <f t="shared" si="2"/>
        <v>0</v>
      </c>
      <c r="M21" s="6"/>
    </row>
    <row r="22" spans="1:13" x14ac:dyDescent="0.15">
      <c r="A22" s="2">
        <v>19</v>
      </c>
      <c r="B22" s="90" t="s">
        <v>25</v>
      </c>
      <c r="C22" s="8">
        <v>8400</v>
      </c>
      <c r="D22" s="8"/>
      <c r="E22" s="8">
        <f t="shared" ref="E22" si="8">C22+D22</f>
        <v>8400</v>
      </c>
      <c r="F22" s="8">
        <v>5000</v>
      </c>
      <c r="G22" s="8">
        <f t="shared" si="1"/>
        <v>13400</v>
      </c>
      <c r="H22" s="75"/>
      <c r="I22" s="8"/>
      <c r="J22" s="75"/>
      <c r="K22" s="8"/>
      <c r="L22" s="6">
        <f t="shared" si="2"/>
        <v>0</v>
      </c>
      <c r="M22" s="6"/>
    </row>
    <row r="23" spans="1:13" x14ac:dyDescent="0.15">
      <c r="A23" s="2">
        <v>20</v>
      </c>
      <c r="B23" s="90" t="s">
        <v>26</v>
      </c>
      <c r="C23" s="8">
        <v>8400</v>
      </c>
      <c r="D23" s="8"/>
      <c r="E23" s="8">
        <f t="shared" si="0"/>
        <v>8400</v>
      </c>
      <c r="F23" s="8">
        <v>5000</v>
      </c>
      <c r="G23" s="8">
        <f t="shared" si="1"/>
        <v>13400</v>
      </c>
      <c r="H23" s="75"/>
      <c r="I23" s="8"/>
      <c r="J23" s="75"/>
      <c r="K23" s="8"/>
      <c r="L23" s="6">
        <f t="shared" si="2"/>
        <v>0</v>
      </c>
      <c r="M23" s="6"/>
    </row>
    <row r="24" spans="1:13" x14ac:dyDescent="0.15">
      <c r="A24" s="2">
        <v>21</v>
      </c>
      <c r="B24" s="90" t="s">
        <v>27</v>
      </c>
      <c r="C24" s="8">
        <v>8400</v>
      </c>
      <c r="D24" s="8"/>
      <c r="E24" s="8">
        <f t="shared" si="0"/>
        <v>8400</v>
      </c>
      <c r="F24" s="8">
        <v>5000</v>
      </c>
      <c r="G24" s="8">
        <f t="shared" si="1"/>
        <v>13400</v>
      </c>
      <c r="H24" s="75"/>
      <c r="I24" s="8"/>
      <c r="J24" s="75"/>
      <c r="K24" s="8"/>
      <c r="L24" s="6">
        <f t="shared" si="2"/>
        <v>0</v>
      </c>
      <c r="M24" s="6"/>
    </row>
    <row r="25" spans="1:13" x14ac:dyDescent="0.15">
      <c r="A25" s="2">
        <v>22</v>
      </c>
      <c r="B25" s="90" t="s">
        <v>28</v>
      </c>
      <c r="C25" s="8">
        <v>8400</v>
      </c>
      <c r="D25" s="8"/>
      <c r="E25" s="8">
        <f t="shared" si="0"/>
        <v>8400</v>
      </c>
      <c r="F25" s="8">
        <v>5000</v>
      </c>
      <c r="G25" s="8">
        <f t="shared" si="1"/>
        <v>13400</v>
      </c>
      <c r="H25" s="75"/>
      <c r="I25" s="8"/>
      <c r="J25" s="75"/>
      <c r="K25" s="8"/>
      <c r="L25" s="6">
        <f t="shared" si="2"/>
        <v>0</v>
      </c>
      <c r="M25" s="6"/>
    </row>
    <row r="26" spans="1:13" x14ac:dyDescent="0.15">
      <c r="A26" s="2">
        <v>23</v>
      </c>
      <c r="B26" s="90" t="s">
        <v>29</v>
      </c>
      <c r="C26" s="8">
        <v>8400</v>
      </c>
      <c r="D26" s="8"/>
      <c r="E26" s="8">
        <f t="shared" ref="E26" si="9">C26+D26</f>
        <v>8400</v>
      </c>
      <c r="F26" s="8">
        <v>5000</v>
      </c>
      <c r="G26" s="8">
        <f t="shared" si="1"/>
        <v>13400</v>
      </c>
      <c r="H26" s="75"/>
      <c r="I26" s="8"/>
      <c r="J26" s="75"/>
      <c r="K26" s="8"/>
      <c r="L26" s="6">
        <f t="shared" ref="L26" si="10">I26+K26</f>
        <v>0</v>
      </c>
      <c r="M26" s="6"/>
    </row>
    <row r="27" spans="1:13" s="7" customFormat="1" x14ac:dyDescent="0.15">
      <c r="A27" s="2">
        <v>24</v>
      </c>
      <c r="B27" s="103" t="s">
        <v>15</v>
      </c>
      <c r="C27" s="8">
        <v>8400</v>
      </c>
      <c r="D27" s="8"/>
      <c r="E27" s="8">
        <f t="shared" ref="E27:E28" si="11">C27+D27</f>
        <v>8400</v>
      </c>
      <c r="F27" s="8">
        <v>5000</v>
      </c>
      <c r="G27" s="8">
        <f t="shared" si="1"/>
        <v>13400</v>
      </c>
      <c r="H27" s="75"/>
      <c r="I27" s="8"/>
      <c r="J27" s="75"/>
      <c r="K27" s="8"/>
      <c r="L27" s="6">
        <f t="shared" si="2"/>
        <v>0</v>
      </c>
      <c r="M27" s="6"/>
    </row>
    <row r="28" spans="1:13" s="7" customFormat="1" x14ac:dyDescent="0.15">
      <c r="A28" s="2">
        <v>25</v>
      </c>
      <c r="B28" s="92" t="s">
        <v>155</v>
      </c>
      <c r="C28" s="8">
        <v>8400</v>
      </c>
      <c r="D28" s="8"/>
      <c r="E28" s="8">
        <f t="shared" si="11"/>
        <v>8400</v>
      </c>
      <c r="F28" s="8">
        <v>5000</v>
      </c>
      <c r="G28" s="8">
        <f>E28+F28</f>
        <v>13400</v>
      </c>
      <c r="H28" s="16"/>
      <c r="I28" s="6"/>
      <c r="J28" s="16"/>
      <c r="K28" s="6"/>
      <c r="L28" s="6">
        <f>I28+K28</f>
        <v>0</v>
      </c>
      <c r="M28" s="6"/>
    </row>
    <row r="29" spans="1:13" s="7" customFormat="1" x14ac:dyDescent="0.15">
      <c r="A29" s="2">
        <v>26</v>
      </c>
      <c r="B29" s="92" t="s">
        <v>156</v>
      </c>
      <c r="C29" s="6">
        <v>8400</v>
      </c>
      <c r="D29" s="6"/>
      <c r="E29" s="8">
        <f t="shared" ref="E29" si="12">C29+D29</f>
        <v>8400</v>
      </c>
      <c r="F29" s="6">
        <v>5000</v>
      </c>
      <c r="G29" s="8">
        <f t="shared" ref="G29:G30" si="13">E29+F29</f>
        <v>13400</v>
      </c>
      <c r="H29" s="16"/>
      <c r="I29" s="6"/>
      <c r="J29" s="16"/>
      <c r="K29" s="6"/>
      <c r="L29" s="6">
        <f>I29+K29</f>
        <v>0</v>
      </c>
      <c r="M29" s="6"/>
    </row>
    <row r="30" spans="1:13" s="7" customFormat="1" x14ac:dyDescent="0.15">
      <c r="A30" s="2">
        <v>27</v>
      </c>
      <c r="B30" s="92" t="s">
        <v>162</v>
      </c>
      <c r="C30" s="6">
        <v>8400</v>
      </c>
      <c r="D30" s="6"/>
      <c r="E30" s="8">
        <f>C30+D30</f>
        <v>8400</v>
      </c>
      <c r="F30" s="6">
        <v>5000</v>
      </c>
      <c r="G30" s="8">
        <f t="shared" si="13"/>
        <v>13400</v>
      </c>
      <c r="H30" s="16"/>
      <c r="I30" s="6"/>
      <c r="J30" s="16"/>
      <c r="K30" s="6"/>
      <c r="L30" s="6">
        <f>I30+K30</f>
        <v>0</v>
      </c>
      <c r="M30" s="6"/>
    </row>
    <row r="31" spans="1:13" s="7" customFormat="1" x14ac:dyDescent="0.15">
      <c r="A31" s="2">
        <v>28</v>
      </c>
      <c r="B31" s="92" t="s">
        <v>163</v>
      </c>
      <c r="C31" s="8">
        <v>8400</v>
      </c>
      <c r="D31" s="8"/>
      <c r="E31" s="8">
        <f t="shared" ref="E31:E32" si="14">C31+D31</f>
        <v>8400</v>
      </c>
      <c r="F31" s="8">
        <v>5000</v>
      </c>
      <c r="G31" s="8">
        <f>E31+F31</f>
        <v>13400</v>
      </c>
      <c r="H31" s="75"/>
      <c r="I31" s="8"/>
      <c r="J31" s="16"/>
      <c r="K31" s="6"/>
      <c r="L31" s="6">
        <f t="shared" ref="L31:L32" si="15">I31+K31</f>
        <v>0</v>
      </c>
      <c r="M31" s="6"/>
    </row>
    <row r="32" spans="1:13" s="7" customFormat="1" x14ac:dyDescent="0.15">
      <c r="A32" s="2">
        <v>29</v>
      </c>
      <c r="B32" s="92" t="s">
        <v>242</v>
      </c>
      <c r="C32" s="8">
        <v>8400</v>
      </c>
      <c r="D32" s="8"/>
      <c r="E32" s="8">
        <f t="shared" si="14"/>
        <v>8400</v>
      </c>
      <c r="F32" s="8">
        <v>5000</v>
      </c>
      <c r="G32" s="8">
        <f>E32+F32</f>
        <v>13400</v>
      </c>
      <c r="H32" s="16"/>
      <c r="I32" s="6"/>
      <c r="J32" s="16"/>
      <c r="K32" s="6"/>
      <c r="L32" s="6">
        <f t="shared" si="15"/>
        <v>0</v>
      </c>
      <c r="M32" s="6"/>
    </row>
    <row r="33" spans="1:13" s="7" customFormat="1" x14ac:dyDescent="0.15">
      <c r="A33" s="2">
        <v>30</v>
      </c>
      <c r="B33" s="92" t="s">
        <v>245</v>
      </c>
      <c r="C33" s="6">
        <v>8400</v>
      </c>
      <c r="D33" s="6"/>
      <c r="E33" s="8">
        <f>C33+D33</f>
        <v>8400</v>
      </c>
      <c r="F33" s="8">
        <v>5000</v>
      </c>
      <c r="G33" s="8">
        <f t="shared" ref="G33:G34" si="16">E33+F33</f>
        <v>13400</v>
      </c>
      <c r="H33" s="16"/>
      <c r="I33" s="6"/>
      <c r="J33" s="16"/>
      <c r="K33" s="6"/>
      <c r="L33" s="6"/>
      <c r="M33" s="6"/>
    </row>
    <row r="34" spans="1:13" s="7" customFormat="1" x14ac:dyDescent="0.15">
      <c r="A34" s="2">
        <v>31</v>
      </c>
      <c r="B34" s="92" t="s">
        <v>246</v>
      </c>
      <c r="C34" s="8">
        <v>8400</v>
      </c>
      <c r="D34" s="8"/>
      <c r="E34" s="8">
        <f t="shared" ref="E34" si="17">C34+D34</f>
        <v>8400</v>
      </c>
      <c r="F34" s="8"/>
      <c r="G34" s="8">
        <f t="shared" si="16"/>
        <v>8400</v>
      </c>
      <c r="H34" s="16"/>
      <c r="I34" s="6"/>
      <c r="J34" s="16"/>
      <c r="K34" s="6"/>
      <c r="L34" s="6"/>
      <c r="M34" s="6"/>
    </row>
    <row r="35" spans="1:13" s="7" customFormat="1" x14ac:dyDescent="0.15">
      <c r="A35" s="82"/>
      <c r="B35" s="83"/>
      <c r="C35" s="84"/>
      <c r="D35" s="84"/>
      <c r="E35" s="84"/>
      <c r="F35" s="84"/>
      <c r="G35" s="84"/>
      <c r="H35" s="85"/>
      <c r="I35" s="86"/>
      <c r="J35" s="85"/>
      <c r="K35" s="86"/>
      <c r="L35" s="86"/>
      <c r="M35" s="86"/>
    </row>
    <row r="36" spans="1:13" x14ac:dyDescent="0.15">
      <c r="A36" s="2"/>
      <c r="B36" s="35" t="s">
        <v>3</v>
      </c>
      <c r="C36" s="6">
        <f>SUM(C4:C35)</f>
        <v>260400</v>
      </c>
      <c r="D36" s="6">
        <f>SUM(D4:D35)</f>
        <v>0</v>
      </c>
      <c r="E36" s="6">
        <f>SUM(E4:E35)</f>
        <v>260400</v>
      </c>
      <c r="F36" s="6">
        <f>SUM(F4:F35)</f>
        <v>145000</v>
      </c>
      <c r="G36" s="6">
        <f>SUM(G4:G35)</f>
        <v>405400</v>
      </c>
      <c r="H36" s="16"/>
      <c r="I36" s="6">
        <f>SUM(I4:I35)</f>
        <v>0</v>
      </c>
      <c r="J36" s="16"/>
      <c r="K36" s="6">
        <f>SUM(K4:K35)</f>
        <v>0</v>
      </c>
      <c r="L36" s="6">
        <f>SUM(L4:L35)</f>
        <v>0</v>
      </c>
      <c r="M36" s="6"/>
    </row>
    <row r="37" spans="1:13" x14ac:dyDescent="0.15">
      <c r="A37" s="2"/>
      <c r="B37" s="77"/>
      <c r="C37" s="6"/>
      <c r="D37" s="6"/>
      <c r="E37" s="8">
        <f t="shared" si="0"/>
        <v>0</v>
      </c>
      <c r="F37" s="6"/>
      <c r="G37" s="8">
        <f t="shared" si="1"/>
        <v>0</v>
      </c>
      <c r="H37" s="16"/>
      <c r="I37" s="6"/>
      <c r="J37" s="16"/>
      <c r="K37" s="6"/>
      <c r="L37" s="6">
        <f>I37+K37</f>
        <v>0</v>
      </c>
      <c r="M37" s="6"/>
    </row>
    <row r="38" spans="1:13" x14ac:dyDescent="0.15">
      <c r="A38" s="2"/>
      <c r="B38" s="77"/>
      <c r="C38" s="6"/>
      <c r="D38" s="6"/>
      <c r="E38" s="8">
        <f>C38+D38</f>
        <v>0</v>
      </c>
      <c r="F38" s="6"/>
      <c r="G38" s="8">
        <f t="shared" si="1"/>
        <v>0</v>
      </c>
      <c r="H38" s="16"/>
      <c r="I38" s="6"/>
      <c r="J38" s="16"/>
      <c r="K38" s="6"/>
      <c r="L38" s="6">
        <f>I38+K38</f>
        <v>0</v>
      </c>
      <c r="M38" s="6"/>
    </row>
    <row r="39" spans="1:13" x14ac:dyDescent="0.15">
      <c r="A39" s="82"/>
      <c r="B39" s="87"/>
      <c r="C39" s="86"/>
      <c r="D39" s="86"/>
      <c r="E39" s="84">
        <f>C39+D39</f>
        <v>0</v>
      </c>
      <c r="F39" s="86"/>
      <c r="G39" s="84"/>
      <c r="H39" s="85"/>
      <c r="I39" s="86"/>
      <c r="J39" s="85"/>
      <c r="K39" s="86"/>
      <c r="L39" s="86"/>
      <c r="M39" s="86"/>
    </row>
    <row r="40" spans="1:13" x14ac:dyDescent="0.15">
      <c r="A40" s="2"/>
      <c r="B40" s="3" t="s">
        <v>3</v>
      </c>
      <c r="C40" s="2">
        <f>SUM(C37:C39)</f>
        <v>0</v>
      </c>
      <c r="D40" s="2">
        <f>SUM(D37:D39)</f>
        <v>0</v>
      </c>
      <c r="E40" s="2">
        <f>SUM(E37:E39)</f>
        <v>0</v>
      </c>
      <c r="F40" s="2">
        <f t="shared" ref="F40:L40" si="18">SUM(F37:F39)</f>
        <v>0</v>
      </c>
      <c r="G40" s="2">
        <f t="shared" si="18"/>
        <v>0</v>
      </c>
      <c r="H40" s="10"/>
      <c r="I40" s="2">
        <f t="shared" si="18"/>
        <v>0</v>
      </c>
      <c r="J40" s="10"/>
      <c r="K40" s="2">
        <f t="shared" si="18"/>
        <v>0</v>
      </c>
      <c r="L40" s="2">
        <f t="shared" si="18"/>
        <v>0</v>
      </c>
      <c r="M40" s="2"/>
    </row>
    <row r="41" spans="1:13" x14ac:dyDescent="0.15">
      <c r="A41" s="2"/>
      <c r="B41" s="3" t="s">
        <v>154</v>
      </c>
      <c r="C41" s="2">
        <f>C36+C40</f>
        <v>260400</v>
      </c>
      <c r="D41" s="2">
        <f>D36+D40</f>
        <v>0</v>
      </c>
      <c r="E41" s="2">
        <f>E36+E40</f>
        <v>260400</v>
      </c>
      <c r="F41" s="2">
        <f>F36+F40</f>
        <v>145000</v>
      </c>
      <c r="G41" s="2">
        <f>G36+G40</f>
        <v>405400</v>
      </c>
      <c r="H41" s="10"/>
      <c r="I41" s="2">
        <f>I36+I40</f>
        <v>0</v>
      </c>
      <c r="J41" s="10"/>
      <c r="K41" s="2">
        <f>K36+K40</f>
        <v>0</v>
      </c>
      <c r="L41" s="2">
        <f>L36+L40</f>
        <v>0</v>
      </c>
      <c r="M41" s="2"/>
    </row>
    <row r="42" spans="1:13" x14ac:dyDescent="0.15">
      <c r="C42" s="1" t="s">
        <v>151</v>
      </c>
    </row>
    <row r="43" spans="1:13" x14ac:dyDescent="0.15">
      <c r="A43" s="1" t="s">
        <v>122</v>
      </c>
      <c r="G43" s="4"/>
      <c r="K43" s="73"/>
    </row>
    <row r="44" spans="1:13" s="7" customFormat="1" x14ac:dyDescent="0.15">
      <c r="A44" s="6"/>
      <c r="B44" s="8" t="s">
        <v>129</v>
      </c>
      <c r="C44" s="98"/>
      <c r="D44" s="98"/>
      <c r="E44" s="98"/>
      <c r="F44" s="98"/>
      <c r="G44" s="98"/>
      <c r="H44" s="99"/>
      <c r="I44" s="98"/>
      <c r="J44" s="99"/>
      <c r="K44" s="98"/>
      <c r="L44" s="17"/>
      <c r="M44" s="17"/>
    </row>
    <row r="45" spans="1:13" x14ac:dyDescent="0.15">
      <c r="A45" s="6"/>
      <c r="B45" s="77" t="s">
        <v>164</v>
      </c>
      <c r="G45" s="17"/>
    </row>
    <row r="46" spans="1:13" x14ac:dyDescent="0.15">
      <c r="A46" s="2"/>
      <c r="B46" s="2" t="s">
        <v>238</v>
      </c>
    </row>
    <row r="47" spans="1:13" x14ac:dyDescent="0.15">
      <c r="B47" s="17"/>
    </row>
  </sheetData>
  <mergeCells count="10">
    <mergeCell ref="J2:J3"/>
    <mergeCell ref="K2:K3"/>
    <mergeCell ref="L2:L3"/>
    <mergeCell ref="M2:M3"/>
    <mergeCell ref="B2:B3"/>
    <mergeCell ref="E2:E3"/>
    <mergeCell ref="F2:F3"/>
    <mergeCell ref="G2:G3"/>
    <mergeCell ref="H2:H3"/>
    <mergeCell ref="I2:I3"/>
  </mergeCells>
  <phoneticPr fontId="2"/>
  <pageMargins left="0.78740157480314965" right="0.78740157480314965" top="0.47" bottom="0.5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pane xSplit="2" ySplit="4" topLeftCell="C18" activePane="bottomRight" state="frozen"/>
      <selection pane="topRight" activeCell="C1" sqref="C1"/>
      <selection pane="bottomLeft" activeCell="A4" sqref="A4"/>
      <selection pane="bottomRight" activeCell="G34" sqref="G34"/>
    </sheetView>
  </sheetViews>
  <sheetFormatPr defaultRowHeight="13.5" x14ac:dyDescent="0.15"/>
  <cols>
    <col min="1" max="1" width="3.5" style="1" bestFit="1" customWidth="1"/>
    <col min="2" max="2" width="10.375" style="1" customWidth="1"/>
    <col min="3" max="3" width="6.625" style="1" bestFit="1" customWidth="1"/>
    <col min="4" max="4" width="6.625" style="1" customWidth="1"/>
    <col min="5" max="5" width="9" style="1"/>
    <col min="6" max="6" width="10.375" style="1" bestFit="1" customWidth="1"/>
    <col min="7" max="7" width="11" style="1" bestFit="1" customWidth="1"/>
    <col min="8" max="8" width="11" style="1" customWidth="1"/>
    <col min="9" max="9" width="2.625" style="1" customWidth="1"/>
    <col min="10" max="10" width="6.625" style="1" bestFit="1" customWidth="1"/>
    <col min="11" max="11" width="6.625" style="1" customWidth="1"/>
    <col min="12" max="12" width="9" style="7"/>
    <col min="13" max="13" width="9" style="1"/>
    <col min="14" max="15" width="10.375" style="1" bestFit="1" customWidth="1"/>
    <col min="16" max="16384" width="9" style="1"/>
  </cols>
  <sheetData>
    <row r="1" spans="1:16" x14ac:dyDescent="0.15">
      <c r="A1" s="1" t="s">
        <v>90</v>
      </c>
      <c r="E1" s="1">
        <v>1000</v>
      </c>
      <c r="F1" s="1" t="s">
        <v>75</v>
      </c>
      <c r="G1" s="1">
        <v>90</v>
      </c>
      <c r="H1" s="1" t="s">
        <v>111</v>
      </c>
    </row>
    <row r="2" spans="1:16" x14ac:dyDescent="0.15">
      <c r="A2" s="18"/>
      <c r="B2" s="19"/>
      <c r="C2" s="18" t="s">
        <v>87</v>
      </c>
      <c r="D2" s="19"/>
      <c r="E2" s="19"/>
      <c r="F2" s="19"/>
      <c r="G2" s="19"/>
      <c r="H2" s="21"/>
      <c r="I2" s="19"/>
      <c r="J2" s="18" t="s">
        <v>141</v>
      </c>
      <c r="K2" s="19"/>
      <c r="L2" s="20"/>
      <c r="M2" s="19"/>
      <c r="N2" s="19"/>
      <c r="O2" s="21"/>
    </row>
    <row r="3" spans="1:16" x14ac:dyDescent="0.15">
      <c r="A3" s="22"/>
      <c r="B3" s="23"/>
      <c r="C3" s="18" t="s">
        <v>78</v>
      </c>
      <c r="D3" s="19"/>
      <c r="E3" s="19"/>
      <c r="F3" s="18" t="s">
        <v>89</v>
      </c>
      <c r="G3" s="19"/>
      <c r="H3" s="21"/>
      <c r="I3" s="23"/>
      <c r="J3" s="29" t="s">
        <v>78</v>
      </c>
      <c r="K3" s="32"/>
      <c r="L3" s="30"/>
      <c r="M3" s="32"/>
      <c r="N3" s="32"/>
      <c r="O3" s="33"/>
    </row>
    <row r="4" spans="1:16" x14ac:dyDescent="0.15">
      <c r="A4" s="25"/>
      <c r="B4" s="26"/>
      <c r="C4" s="34" t="s">
        <v>76</v>
      </c>
      <c r="D4" s="34" t="s">
        <v>91</v>
      </c>
      <c r="E4" s="35" t="s">
        <v>78</v>
      </c>
      <c r="F4" s="34" t="s">
        <v>80</v>
      </c>
      <c r="G4" s="3" t="s">
        <v>77</v>
      </c>
      <c r="H4" s="36" t="s">
        <v>88</v>
      </c>
      <c r="I4" s="37"/>
      <c r="J4" s="3" t="s">
        <v>76</v>
      </c>
      <c r="K4" s="3" t="s">
        <v>91</v>
      </c>
      <c r="L4" s="35" t="s">
        <v>78</v>
      </c>
      <c r="M4" s="36" t="s">
        <v>35</v>
      </c>
      <c r="N4" s="3" t="s">
        <v>121</v>
      </c>
      <c r="O4" s="3" t="s">
        <v>79</v>
      </c>
    </row>
    <row r="5" spans="1:16" x14ac:dyDescent="0.15">
      <c r="A5" s="2">
        <v>1</v>
      </c>
      <c r="B5" s="6" t="s">
        <v>58</v>
      </c>
      <c r="C5" s="2">
        <v>5</v>
      </c>
      <c r="D5" s="2">
        <v>12</v>
      </c>
      <c r="E5" s="6">
        <f>$E$1*C5</f>
        <v>5000</v>
      </c>
      <c r="F5" s="2">
        <v>5000</v>
      </c>
      <c r="G5" s="2"/>
      <c r="H5" s="2"/>
      <c r="I5" s="2"/>
      <c r="J5" s="2">
        <v>5</v>
      </c>
      <c r="K5" s="2">
        <v>12</v>
      </c>
      <c r="L5" s="6">
        <f>$E$1*J5</f>
        <v>5000</v>
      </c>
      <c r="M5" s="2">
        <v>5000</v>
      </c>
      <c r="N5" s="2"/>
      <c r="O5" s="2">
        <f>M5-N5</f>
        <v>5000</v>
      </c>
    </row>
    <row r="6" spans="1:16" x14ac:dyDescent="0.15">
      <c r="A6" s="2">
        <v>2</v>
      </c>
      <c r="B6" s="6" t="s">
        <v>47</v>
      </c>
      <c r="C6" s="2">
        <v>5</v>
      </c>
      <c r="D6" s="2">
        <v>12</v>
      </c>
      <c r="E6" s="6">
        <f t="shared" ref="E6:E8" si="0">$E$1*C6</f>
        <v>5000</v>
      </c>
      <c r="F6" s="2">
        <v>5000</v>
      </c>
      <c r="G6" s="2"/>
      <c r="H6" s="2"/>
      <c r="I6" s="2"/>
      <c r="J6" s="2">
        <v>5</v>
      </c>
      <c r="K6" s="2">
        <v>12</v>
      </c>
      <c r="L6" s="6">
        <f t="shared" ref="L6:L26" si="1">$E$1*J6</f>
        <v>5000</v>
      </c>
      <c r="M6" s="2">
        <v>5000</v>
      </c>
      <c r="N6" s="2"/>
      <c r="O6" s="2">
        <f>M6-N6</f>
        <v>5000</v>
      </c>
    </row>
    <row r="7" spans="1:16" x14ac:dyDescent="0.15">
      <c r="A7" s="2">
        <v>3</v>
      </c>
      <c r="B7" s="6" t="s">
        <v>45</v>
      </c>
      <c r="C7" s="2">
        <v>5</v>
      </c>
      <c r="D7" s="2">
        <v>12</v>
      </c>
      <c r="E7" s="6">
        <f t="shared" si="0"/>
        <v>5000</v>
      </c>
      <c r="F7" s="2">
        <v>5000</v>
      </c>
      <c r="G7" s="2"/>
      <c r="H7" s="2"/>
      <c r="I7" s="2"/>
      <c r="J7" s="2">
        <v>5</v>
      </c>
      <c r="K7" s="2">
        <v>12</v>
      </c>
      <c r="L7" s="6">
        <f t="shared" si="1"/>
        <v>5000</v>
      </c>
      <c r="M7" s="2">
        <v>5000</v>
      </c>
      <c r="N7" s="2"/>
      <c r="O7" s="2">
        <f t="shared" ref="O7:O34" si="2">M7-N7</f>
        <v>5000</v>
      </c>
    </row>
    <row r="8" spans="1:16" x14ac:dyDescent="0.15">
      <c r="A8" s="2">
        <v>4</v>
      </c>
      <c r="B8" s="6" t="s">
        <v>59</v>
      </c>
      <c r="C8" s="2">
        <v>5</v>
      </c>
      <c r="D8" s="2">
        <v>12</v>
      </c>
      <c r="E8" s="6">
        <f t="shared" si="0"/>
        <v>5000</v>
      </c>
      <c r="F8" s="2">
        <v>5000</v>
      </c>
      <c r="G8" s="2"/>
      <c r="H8" s="2"/>
      <c r="I8" s="2"/>
      <c r="J8" s="2">
        <v>5</v>
      </c>
      <c r="K8" s="2">
        <v>12</v>
      </c>
      <c r="L8" s="6">
        <f t="shared" si="1"/>
        <v>5000</v>
      </c>
      <c r="M8" s="2">
        <v>5000</v>
      </c>
      <c r="N8" s="2"/>
      <c r="O8" s="2">
        <f t="shared" si="2"/>
        <v>5000</v>
      </c>
    </row>
    <row r="9" spans="1:16" x14ac:dyDescent="0.15">
      <c r="A9" s="2">
        <v>5</v>
      </c>
      <c r="B9" s="6" t="s">
        <v>142</v>
      </c>
      <c r="C9" s="2">
        <v>5</v>
      </c>
      <c r="D9" s="2">
        <v>12</v>
      </c>
      <c r="E9" s="6">
        <v>5000</v>
      </c>
      <c r="F9" s="2">
        <v>5000</v>
      </c>
      <c r="G9" s="2"/>
      <c r="H9" s="2"/>
      <c r="I9" s="2"/>
      <c r="J9" s="2">
        <v>5</v>
      </c>
      <c r="K9" s="2">
        <v>12</v>
      </c>
      <c r="L9" s="6">
        <v>5000</v>
      </c>
      <c r="M9" s="2">
        <v>5000</v>
      </c>
      <c r="N9" s="2"/>
      <c r="O9" s="2">
        <f t="shared" si="2"/>
        <v>5000</v>
      </c>
    </row>
    <row r="10" spans="1:16" x14ac:dyDescent="0.15">
      <c r="A10" s="2">
        <v>6</v>
      </c>
      <c r="B10" s="6" t="s">
        <v>46</v>
      </c>
      <c r="C10" s="2">
        <v>5</v>
      </c>
      <c r="D10" s="2">
        <v>12</v>
      </c>
      <c r="E10" s="6">
        <f t="shared" ref="E10:E13" si="3">$E$1*C10</f>
        <v>5000</v>
      </c>
      <c r="F10" s="2">
        <v>5000</v>
      </c>
      <c r="G10" s="2"/>
      <c r="H10" s="2"/>
      <c r="I10" s="2"/>
      <c r="J10" s="2">
        <v>5</v>
      </c>
      <c r="K10" s="2">
        <v>12</v>
      </c>
      <c r="L10" s="6">
        <f t="shared" si="1"/>
        <v>5000</v>
      </c>
      <c r="M10" s="2">
        <v>5000</v>
      </c>
      <c r="N10" s="2"/>
      <c r="O10" s="2">
        <f t="shared" si="2"/>
        <v>5000</v>
      </c>
    </row>
    <row r="11" spans="1:16" x14ac:dyDescent="0.15">
      <c r="A11" s="2">
        <v>7</v>
      </c>
      <c r="B11" s="6" t="s">
        <v>60</v>
      </c>
      <c r="C11" s="2">
        <v>5</v>
      </c>
      <c r="D11" s="2">
        <v>12</v>
      </c>
      <c r="E11" s="6">
        <f t="shared" si="3"/>
        <v>5000</v>
      </c>
      <c r="F11" s="2">
        <v>5000</v>
      </c>
      <c r="G11" s="2"/>
      <c r="H11" s="2"/>
      <c r="I11" s="2"/>
      <c r="J11" s="2">
        <v>5</v>
      </c>
      <c r="K11" s="2">
        <v>12</v>
      </c>
      <c r="L11" s="6">
        <f t="shared" si="1"/>
        <v>5000</v>
      </c>
      <c r="M11" s="2">
        <v>5000</v>
      </c>
      <c r="N11" s="2"/>
      <c r="O11" s="2">
        <f t="shared" si="2"/>
        <v>5000</v>
      </c>
    </row>
    <row r="12" spans="1:16" x14ac:dyDescent="0.15">
      <c r="A12" s="2">
        <v>8</v>
      </c>
      <c r="B12" s="6" t="s">
        <v>44</v>
      </c>
      <c r="C12" s="2">
        <v>5</v>
      </c>
      <c r="D12" s="2">
        <v>12</v>
      </c>
      <c r="E12" s="6">
        <f t="shared" si="3"/>
        <v>5000</v>
      </c>
      <c r="F12" s="2">
        <v>5000</v>
      </c>
      <c r="G12" s="2"/>
      <c r="H12" s="2"/>
      <c r="I12" s="2"/>
      <c r="J12" s="2">
        <v>5</v>
      </c>
      <c r="K12" s="2">
        <v>12</v>
      </c>
      <c r="L12" s="6">
        <f t="shared" si="1"/>
        <v>5000</v>
      </c>
      <c r="M12" s="2">
        <v>5000</v>
      </c>
      <c r="N12" s="2"/>
      <c r="O12" s="2">
        <f t="shared" si="2"/>
        <v>5000</v>
      </c>
    </row>
    <row r="13" spans="1:16" x14ac:dyDescent="0.15">
      <c r="A13" s="2">
        <v>9</v>
      </c>
      <c r="B13" s="6" t="s">
        <v>61</v>
      </c>
      <c r="C13" s="2">
        <v>5</v>
      </c>
      <c r="D13" s="2">
        <v>12</v>
      </c>
      <c r="E13" s="6">
        <f t="shared" si="3"/>
        <v>5000</v>
      </c>
      <c r="F13" s="2">
        <v>5000</v>
      </c>
      <c r="G13" s="2"/>
      <c r="H13" s="2"/>
      <c r="I13" s="2"/>
      <c r="J13" s="2">
        <v>5</v>
      </c>
      <c r="K13" s="2">
        <v>12</v>
      </c>
      <c r="L13" s="6">
        <f t="shared" si="1"/>
        <v>5000</v>
      </c>
      <c r="M13" s="2">
        <v>5000</v>
      </c>
      <c r="N13" s="2"/>
      <c r="O13" s="2">
        <f t="shared" si="2"/>
        <v>5000</v>
      </c>
    </row>
    <row r="14" spans="1:16" x14ac:dyDescent="0.15">
      <c r="A14" s="2">
        <v>10</v>
      </c>
      <c r="B14" s="6" t="s">
        <v>62</v>
      </c>
      <c r="C14" s="2"/>
      <c r="D14" s="2"/>
      <c r="E14" s="6">
        <f>$E$1*C14</f>
        <v>0</v>
      </c>
      <c r="F14" s="2"/>
      <c r="G14" s="2"/>
      <c r="H14" s="2"/>
      <c r="I14" s="2"/>
      <c r="J14" s="2"/>
      <c r="K14" s="2"/>
      <c r="L14" s="6">
        <f>$E$1*J14</f>
        <v>0</v>
      </c>
      <c r="M14" s="2"/>
      <c r="N14" s="2"/>
      <c r="O14" s="2">
        <f t="shared" si="2"/>
        <v>0</v>
      </c>
      <c r="P14" s="1" t="s">
        <v>247</v>
      </c>
    </row>
    <row r="15" spans="1:16" x14ac:dyDescent="0.15">
      <c r="A15" s="2">
        <v>11</v>
      </c>
      <c r="B15" s="6" t="s">
        <v>63</v>
      </c>
      <c r="C15" s="2">
        <v>5</v>
      </c>
      <c r="D15" s="2">
        <v>12</v>
      </c>
      <c r="E15" s="6">
        <f t="shared" ref="E15:E27" si="4">$E$1*C15</f>
        <v>5000</v>
      </c>
      <c r="F15" s="2">
        <v>5000</v>
      </c>
      <c r="G15" s="2"/>
      <c r="H15" s="2"/>
      <c r="I15" s="2"/>
      <c r="J15" s="2">
        <v>5</v>
      </c>
      <c r="K15" s="2">
        <v>12</v>
      </c>
      <c r="L15" s="6">
        <f t="shared" si="1"/>
        <v>5000</v>
      </c>
      <c r="M15" s="2">
        <v>5000</v>
      </c>
      <c r="N15" s="2"/>
      <c r="O15" s="2">
        <f t="shared" si="2"/>
        <v>5000</v>
      </c>
    </row>
    <row r="16" spans="1:16" x14ac:dyDescent="0.15">
      <c r="A16" s="2">
        <v>12</v>
      </c>
      <c r="B16" s="6" t="s">
        <v>64</v>
      </c>
      <c r="C16" s="2">
        <v>5</v>
      </c>
      <c r="D16" s="2">
        <v>12</v>
      </c>
      <c r="E16" s="6">
        <f t="shared" si="4"/>
        <v>5000</v>
      </c>
      <c r="F16" s="2">
        <v>5000</v>
      </c>
      <c r="G16" s="2"/>
      <c r="H16" s="2"/>
      <c r="I16" s="2"/>
      <c r="J16" s="2">
        <v>5</v>
      </c>
      <c r="K16" s="2">
        <v>12</v>
      </c>
      <c r="L16" s="6">
        <f t="shared" si="1"/>
        <v>5000</v>
      </c>
      <c r="M16" s="2">
        <v>5000</v>
      </c>
      <c r="N16" s="2"/>
      <c r="O16" s="2">
        <f t="shared" si="2"/>
        <v>5000</v>
      </c>
    </row>
    <row r="17" spans="1:15" x14ac:dyDescent="0.15">
      <c r="A17" s="2">
        <v>13</v>
      </c>
      <c r="B17" s="6" t="s">
        <v>66</v>
      </c>
      <c r="C17" s="2">
        <v>5</v>
      </c>
      <c r="D17" s="2">
        <v>12</v>
      </c>
      <c r="E17" s="6">
        <f t="shared" si="4"/>
        <v>5000</v>
      </c>
      <c r="F17" s="2">
        <v>5000</v>
      </c>
      <c r="G17" s="2"/>
      <c r="H17" s="2"/>
      <c r="I17" s="2"/>
      <c r="J17" s="2">
        <v>5</v>
      </c>
      <c r="K17" s="2">
        <v>12</v>
      </c>
      <c r="L17" s="6">
        <f t="shared" si="1"/>
        <v>5000</v>
      </c>
      <c r="M17" s="2">
        <v>5000</v>
      </c>
      <c r="N17" s="2"/>
      <c r="O17" s="2">
        <f t="shared" si="2"/>
        <v>5000</v>
      </c>
    </row>
    <row r="18" spans="1:15" x14ac:dyDescent="0.15">
      <c r="A18" s="2">
        <v>14</v>
      </c>
      <c r="B18" s="6" t="s">
        <v>67</v>
      </c>
      <c r="C18" s="2">
        <v>5</v>
      </c>
      <c r="D18" s="2">
        <v>12</v>
      </c>
      <c r="E18" s="6">
        <f t="shared" si="4"/>
        <v>5000</v>
      </c>
      <c r="F18" s="2">
        <v>5000</v>
      </c>
      <c r="G18" s="2"/>
      <c r="H18" s="2"/>
      <c r="I18" s="2"/>
      <c r="J18" s="2">
        <v>5</v>
      </c>
      <c r="K18" s="2">
        <v>12</v>
      </c>
      <c r="L18" s="6">
        <f t="shared" si="1"/>
        <v>5000</v>
      </c>
      <c r="M18" s="2">
        <v>5000</v>
      </c>
      <c r="N18" s="2"/>
      <c r="O18" s="2">
        <f t="shared" si="2"/>
        <v>5000</v>
      </c>
    </row>
    <row r="19" spans="1:15" x14ac:dyDescent="0.15">
      <c r="A19" s="2">
        <v>15</v>
      </c>
      <c r="B19" s="6" t="s">
        <v>68</v>
      </c>
      <c r="C19" s="2">
        <v>5</v>
      </c>
      <c r="D19" s="2">
        <v>12</v>
      </c>
      <c r="E19" s="6">
        <f t="shared" si="4"/>
        <v>5000</v>
      </c>
      <c r="F19" s="2">
        <v>5000</v>
      </c>
      <c r="G19" s="2"/>
      <c r="H19" s="2"/>
      <c r="I19" s="2"/>
      <c r="J19" s="2">
        <v>5</v>
      </c>
      <c r="K19" s="2">
        <v>12</v>
      </c>
      <c r="L19" s="6">
        <f t="shared" si="1"/>
        <v>5000</v>
      </c>
      <c r="M19" s="2">
        <v>5000</v>
      </c>
      <c r="N19" s="2"/>
      <c r="O19" s="2">
        <f t="shared" si="2"/>
        <v>5000</v>
      </c>
    </row>
    <row r="20" spans="1:15" x14ac:dyDescent="0.15">
      <c r="A20" s="2">
        <v>16</v>
      </c>
      <c r="B20" s="6" t="s">
        <v>69</v>
      </c>
      <c r="C20" s="2">
        <v>5</v>
      </c>
      <c r="D20" s="2">
        <v>12</v>
      </c>
      <c r="E20" s="6">
        <f t="shared" si="4"/>
        <v>5000</v>
      </c>
      <c r="F20" s="2">
        <v>5000</v>
      </c>
      <c r="G20" s="2"/>
      <c r="H20" s="2"/>
      <c r="I20" s="2"/>
      <c r="J20" s="2">
        <v>5</v>
      </c>
      <c r="K20" s="2">
        <v>12</v>
      </c>
      <c r="L20" s="6">
        <f t="shared" si="1"/>
        <v>5000</v>
      </c>
      <c r="M20" s="2">
        <v>5000</v>
      </c>
      <c r="N20" s="2"/>
      <c r="O20" s="2">
        <f t="shared" si="2"/>
        <v>5000</v>
      </c>
    </row>
    <row r="21" spans="1:15" x14ac:dyDescent="0.15">
      <c r="A21" s="2">
        <v>17</v>
      </c>
      <c r="B21" s="6" t="s">
        <v>70</v>
      </c>
      <c r="C21" s="2">
        <v>5</v>
      </c>
      <c r="D21" s="2">
        <v>12</v>
      </c>
      <c r="E21" s="6">
        <f t="shared" si="4"/>
        <v>5000</v>
      </c>
      <c r="F21" s="2">
        <v>5000</v>
      </c>
      <c r="G21" s="2"/>
      <c r="H21" s="2"/>
      <c r="I21" s="2"/>
      <c r="J21" s="2">
        <v>5</v>
      </c>
      <c r="K21" s="2">
        <v>12</v>
      </c>
      <c r="L21" s="6">
        <f t="shared" si="1"/>
        <v>5000</v>
      </c>
      <c r="M21" s="2">
        <v>5000</v>
      </c>
      <c r="N21" s="2"/>
      <c r="O21" s="2">
        <f t="shared" si="2"/>
        <v>5000</v>
      </c>
    </row>
    <row r="22" spans="1:15" x14ac:dyDescent="0.15">
      <c r="A22" s="2">
        <v>18</v>
      </c>
      <c r="B22" s="6" t="s">
        <v>71</v>
      </c>
      <c r="C22" s="2">
        <v>5</v>
      </c>
      <c r="D22" s="2">
        <v>12</v>
      </c>
      <c r="E22" s="6">
        <f t="shared" si="4"/>
        <v>5000</v>
      </c>
      <c r="F22" s="2">
        <v>5000</v>
      </c>
      <c r="G22" s="2"/>
      <c r="H22" s="2"/>
      <c r="I22" s="2"/>
      <c r="J22" s="2">
        <v>5</v>
      </c>
      <c r="K22" s="2">
        <v>12</v>
      </c>
      <c r="L22" s="6">
        <f t="shared" si="1"/>
        <v>5000</v>
      </c>
      <c r="M22" s="2">
        <v>5000</v>
      </c>
      <c r="N22" s="2"/>
      <c r="O22" s="2">
        <f t="shared" si="2"/>
        <v>5000</v>
      </c>
    </row>
    <row r="23" spans="1:15" x14ac:dyDescent="0.15">
      <c r="A23" s="2">
        <v>19</v>
      </c>
      <c r="B23" s="6" t="s">
        <v>72</v>
      </c>
      <c r="C23" s="2">
        <v>5</v>
      </c>
      <c r="D23" s="2">
        <v>12</v>
      </c>
      <c r="E23" s="6">
        <f t="shared" si="4"/>
        <v>5000</v>
      </c>
      <c r="F23" s="2">
        <v>5000</v>
      </c>
      <c r="G23" s="2"/>
      <c r="H23" s="2"/>
      <c r="I23" s="2"/>
      <c r="J23" s="2">
        <v>5</v>
      </c>
      <c r="K23" s="2">
        <v>12</v>
      </c>
      <c r="L23" s="6">
        <f t="shared" si="1"/>
        <v>5000</v>
      </c>
      <c r="M23" s="2">
        <v>5000</v>
      </c>
      <c r="N23" s="2"/>
      <c r="O23" s="2">
        <f t="shared" si="2"/>
        <v>5000</v>
      </c>
    </row>
    <row r="24" spans="1:15" x14ac:dyDescent="0.15">
      <c r="A24" s="2">
        <v>20</v>
      </c>
      <c r="B24" s="6" t="s">
        <v>56</v>
      </c>
      <c r="C24" s="2">
        <v>5</v>
      </c>
      <c r="D24" s="2">
        <v>12</v>
      </c>
      <c r="E24" s="6">
        <f t="shared" si="4"/>
        <v>5000</v>
      </c>
      <c r="F24" s="2">
        <v>5000</v>
      </c>
      <c r="G24" s="2"/>
      <c r="H24" s="2"/>
      <c r="I24" s="2"/>
      <c r="J24" s="2">
        <v>5</v>
      </c>
      <c r="K24" s="2">
        <v>12</v>
      </c>
      <c r="L24" s="6">
        <f t="shared" si="1"/>
        <v>5000</v>
      </c>
      <c r="M24" s="2">
        <v>5000</v>
      </c>
      <c r="N24" s="2"/>
      <c r="O24" s="2">
        <f t="shared" si="2"/>
        <v>5000</v>
      </c>
    </row>
    <row r="25" spans="1:15" x14ac:dyDescent="0.15">
      <c r="A25" s="2">
        <v>21</v>
      </c>
      <c r="B25" s="6" t="s">
        <v>73</v>
      </c>
      <c r="C25" s="2">
        <v>5</v>
      </c>
      <c r="D25" s="2">
        <v>12</v>
      </c>
      <c r="E25" s="6">
        <f t="shared" si="4"/>
        <v>5000</v>
      </c>
      <c r="F25" s="2">
        <v>5000</v>
      </c>
      <c r="G25" s="2"/>
      <c r="H25" s="2"/>
      <c r="I25" s="2"/>
      <c r="J25" s="2">
        <v>5</v>
      </c>
      <c r="K25" s="2">
        <v>12</v>
      </c>
      <c r="L25" s="6">
        <f t="shared" si="1"/>
        <v>5000</v>
      </c>
      <c r="M25" s="2">
        <v>5000</v>
      </c>
      <c r="N25" s="2"/>
      <c r="O25" s="2">
        <f t="shared" si="2"/>
        <v>5000</v>
      </c>
    </row>
    <row r="26" spans="1:15" x14ac:dyDescent="0.15">
      <c r="A26" s="2">
        <v>22</v>
      </c>
      <c r="B26" s="6" t="s">
        <v>74</v>
      </c>
      <c r="C26" s="2">
        <v>5</v>
      </c>
      <c r="D26" s="2">
        <v>12</v>
      </c>
      <c r="E26" s="6">
        <f t="shared" si="4"/>
        <v>5000</v>
      </c>
      <c r="F26" s="2">
        <v>5000</v>
      </c>
      <c r="G26" s="2"/>
      <c r="H26" s="2"/>
      <c r="I26" s="2"/>
      <c r="J26" s="2">
        <v>5</v>
      </c>
      <c r="K26" s="2">
        <v>12</v>
      </c>
      <c r="L26" s="6">
        <f t="shared" si="1"/>
        <v>5000</v>
      </c>
      <c r="M26" s="2">
        <v>5000</v>
      </c>
      <c r="N26" s="2"/>
      <c r="O26" s="2">
        <f t="shared" si="2"/>
        <v>5000</v>
      </c>
    </row>
    <row r="27" spans="1:15" x14ac:dyDescent="0.15">
      <c r="A27" s="2">
        <v>23</v>
      </c>
      <c r="B27" s="8" t="s">
        <v>29</v>
      </c>
      <c r="C27" s="2">
        <v>5</v>
      </c>
      <c r="D27" s="2">
        <v>12</v>
      </c>
      <c r="E27" s="6">
        <f t="shared" si="4"/>
        <v>5000</v>
      </c>
      <c r="F27" s="2">
        <v>5000</v>
      </c>
      <c r="G27" s="2"/>
      <c r="H27" s="2"/>
      <c r="I27" s="2"/>
      <c r="J27" s="2">
        <v>5</v>
      </c>
      <c r="K27" s="2">
        <v>12</v>
      </c>
      <c r="L27" s="6">
        <f t="shared" ref="L27" si="5">$E$1*J27</f>
        <v>5000</v>
      </c>
      <c r="M27" s="2">
        <v>5000</v>
      </c>
      <c r="N27" s="2"/>
      <c r="O27" s="2">
        <f t="shared" si="2"/>
        <v>5000</v>
      </c>
    </row>
    <row r="28" spans="1:15" x14ac:dyDescent="0.15">
      <c r="A28" s="2">
        <v>24</v>
      </c>
      <c r="B28" s="6" t="s">
        <v>49</v>
      </c>
      <c r="C28" s="2">
        <v>5</v>
      </c>
      <c r="D28" s="2">
        <v>12</v>
      </c>
      <c r="E28" s="6">
        <f>$E$1*C28</f>
        <v>5000</v>
      </c>
      <c r="F28" s="2">
        <v>5000</v>
      </c>
      <c r="G28" s="2"/>
      <c r="H28" s="2"/>
      <c r="I28" s="2"/>
      <c r="J28" s="2">
        <v>5</v>
      </c>
      <c r="K28" s="2">
        <v>12</v>
      </c>
      <c r="L28" s="6">
        <f>$E$1*J28</f>
        <v>5000</v>
      </c>
      <c r="M28" s="2">
        <v>5000</v>
      </c>
      <c r="N28" s="2"/>
      <c r="O28" s="2">
        <f t="shared" si="2"/>
        <v>5000</v>
      </c>
    </row>
    <row r="29" spans="1:15" x14ac:dyDescent="0.15">
      <c r="A29" s="2">
        <v>25</v>
      </c>
      <c r="B29" s="6" t="s">
        <v>157</v>
      </c>
      <c r="C29" s="2">
        <v>5</v>
      </c>
      <c r="D29" s="2">
        <v>12</v>
      </c>
      <c r="E29" s="6">
        <v>5000</v>
      </c>
      <c r="F29" s="2">
        <v>5000</v>
      </c>
      <c r="G29" s="2"/>
      <c r="H29" s="2"/>
      <c r="I29" s="2"/>
      <c r="J29" s="2">
        <v>5</v>
      </c>
      <c r="K29" s="2">
        <v>12</v>
      </c>
      <c r="L29" s="6">
        <v>5000</v>
      </c>
      <c r="M29" s="2">
        <v>5000</v>
      </c>
      <c r="N29" s="2"/>
      <c r="O29" s="2">
        <f t="shared" si="2"/>
        <v>5000</v>
      </c>
    </row>
    <row r="30" spans="1:15" x14ac:dyDescent="0.15">
      <c r="A30" s="2">
        <v>26</v>
      </c>
      <c r="B30" s="6" t="s">
        <v>158</v>
      </c>
      <c r="C30" s="2">
        <v>5</v>
      </c>
      <c r="D30" s="2">
        <v>12</v>
      </c>
      <c r="E30" s="6">
        <v>5000</v>
      </c>
      <c r="F30" s="2">
        <v>5000</v>
      </c>
      <c r="G30" s="2"/>
      <c r="H30" s="2"/>
      <c r="I30" s="2"/>
      <c r="J30" s="2">
        <v>5</v>
      </c>
      <c r="K30" s="2">
        <v>12</v>
      </c>
      <c r="L30" s="6">
        <v>5000</v>
      </c>
      <c r="M30" s="2">
        <v>5000</v>
      </c>
      <c r="N30" s="2"/>
      <c r="O30" s="2">
        <f t="shared" ref="O30" si="6">M30-N30</f>
        <v>5000</v>
      </c>
    </row>
    <row r="31" spans="1:15" x14ac:dyDescent="0.15">
      <c r="A31" s="2">
        <v>27</v>
      </c>
      <c r="B31" s="6" t="s">
        <v>160</v>
      </c>
      <c r="C31" s="2">
        <v>5</v>
      </c>
      <c r="D31" s="2">
        <v>12</v>
      </c>
      <c r="E31" s="6">
        <v>5000</v>
      </c>
      <c r="F31" s="2">
        <v>5000</v>
      </c>
      <c r="G31" s="2"/>
      <c r="H31" s="2"/>
      <c r="I31" s="2"/>
      <c r="J31" s="2">
        <v>5</v>
      </c>
      <c r="K31" s="2">
        <v>12</v>
      </c>
      <c r="L31" s="6">
        <v>5000</v>
      </c>
      <c r="M31" s="2">
        <v>5000</v>
      </c>
      <c r="N31" s="2"/>
      <c r="O31" s="2">
        <f t="shared" si="2"/>
        <v>5000</v>
      </c>
    </row>
    <row r="32" spans="1:15" x14ac:dyDescent="0.15">
      <c r="A32" s="2">
        <v>28</v>
      </c>
      <c r="B32" s="6" t="s">
        <v>159</v>
      </c>
      <c r="C32" s="2">
        <v>5</v>
      </c>
      <c r="D32" s="2">
        <v>12</v>
      </c>
      <c r="E32" s="6">
        <f>$E$1*C32</f>
        <v>5000</v>
      </c>
      <c r="F32" s="2">
        <v>5000</v>
      </c>
      <c r="G32" s="2"/>
      <c r="H32" s="2"/>
      <c r="I32" s="2"/>
      <c r="J32" s="2">
        <v>5</v>
      </c>
      <c r="K32" s="2">
        <v>12</v>
      </c>
      <c r="L32" s="6">
        <f>$E$1*J32</f>
        <v>5000</v>
      </c>
      <c r="M32" s="2">
        <v>5000</v>
      </c>
      <c r="N32" s="2"/>
      <c r="O32" s="2">
        <f t="shared" si="2"/>
        <v>5000</v>
      </c>
    </row>
    <row r="33" spans="1:16" x14ac:dyDescent="0.15">
      <c r="A33" s="2">
        <v>29</v>
      </c>
      <c r="B33" s="6" t="s">
        <v>244</v>
      </c>
      <c r="C33" s="2">
        <v>5</v>
      </c>
      <c r="D33" s="2">
        <v>12</v>
      </c>
      <c r="E33" s="6">
        <v>5000</v>
      </c>
      <c r="F33" s="2">
        <v>5000</v>
      </c>
      <c r="G33" s="2"/>
      <c r="H33" s="2"/>
      <c r="I33" s="2"/>
      <c r="J33" s="2">
        <v>5</v>
      </c>
      <c r="K33" s="2">
        <v>12</v>
      </c>
      <c r="L33" s="6">
        <v>5000</v>
      </c>
      <c r="M33" s="2">
        <v>5000</v>
      </c>
      <c r="N33" s="2"/>
      <c r="O33" s="2">
        <f t="shared" si="2"/>
        <v>5000</v>
      </c>
    </row>
    <row r="34" spans="1:16" x14ac:dyDescent="0.15">
      <c r="A34" s="2">
        <v>30</v>
      </c>
      <c r="B34" s="6" t="s">
        <v>245</v>
      </c>
      <c r="C34" s="2">
        <v>5</v>
      </c>
      <c r="D34" s="2">
        <v>12</v>
      </c>
      <c r="E34" s="6">
        <v>5000</v>
      </c>
      <c r="F34" s="2">
        <v>5000</v>
      </c>
      <c r="G34" s="2"/>
      <c r="H34" s="2"/>
      <c r="I34" s="2"/>
      <c r="J34" s="2">
        <v>5</v>
      </c>
      <c r="K34" s="2">
        <v>12</v>
      </c>
      <c r="L34" s="6">
        <v>5000</v>
      </c>
      <c r="M34" s="2">
        <v>5000</v>
      </c>
      <c r="N34" s="2"/>
      <c r="O34" s="2">
        <f t="shared" si="2"/>
        <v>5000</v>
      </c>
    </row>
    <row r="35" spans="1:16" x14ac:dyDescent="0.15">
      <c r="A35" s="2">
        <v>31</v>
      </c>
      <c r="B35" s="6" t="s">
        <v>248</v>
      </c>
      <c r="C35" s="2"/>
      <c r="D35" s="2"/>
      <c r="E35" s="6"/>
      <c r="F35" s="2"/>
      <c r="G35" s="2"/>
      <c r="H35" s="2"/>
      <c r="I35" s="2"/>
      <c r="J35" s="2"/>
      <c r="K35" s="2"/>
      <c r="L35" s="6"/>
      <c r="M35" s="2"/>
      <c r="N35" s="2"/>
      <c r="O35" s="2"/>
      <c r="P35" s="1" t="s">
        <v>249</v>
      </c>
    </row>
    <row r="36" spans="1:16" x14ac:dyDescent="0.15">
      <c r="A36" s="2">
        <v>32</v>
      </c>
      <c r="B36" s="6" t="s">
        <v>165</v>
      </c>
      <c r="C36" s="2">
        <v>5</v>
      </c>
      <c r="D36" s="2">
        <v>12</v>
      </c>
      <c r="E36" s="6">
        <v>5000</v>
      </c>
      <c r="F36" s="2">
        <v>5000</v>
      </c>
      <c r="G36" s="2"/>
      <c r="H36" s="2"/>
      <c r="I36" s="2"/>
      <c r="J36" s="2"/>
      <c r="K36" s="2"/>
      <c r="L36" s="6"/>
      <c r="M36" s="2"/>
      <c r="N36" s="2"/>
      <c r="O36" s="2"/>
    </row>
    <row r="37" spans="1:16" x14ac:dyDescent="0.15">
      <c r="A37" s="2"/>
      <c r="B37" s="86"/>
      <c r="C37" s="82"/>
      <c r="D37" s="82"/>
      <c r="E37" s="86"/>
      <c r="F37" s="82"/>
      <c r="G37" s="82"/>
      <c r="H37" s="82"/>
      <c r="I37" s="2"/>
      <c r="J37" s="108"/>
      <c r="K37" s="108"/>
      <c r="L37" s="109"/>
      <c r="M37" s="108"/>
      <c r="N37" s="108"/>
      <c r="O37" s="108"/>
    </row>
    <row r="38" spans="1:16" x14ac:dyDescent="0.15">
      <c r="A38" s="2"/>
      <c r="B38" s="2" t="s">
        <v>5</v>
      </c>
      <c r="C38" s="2">
        <f>SUM(C5:C37)</f>
        <v>150</v>
      </c>
      <c r="D38" s="2"/>
      <c r="E38" s="2">
        <f>SUM(E5:E37)</f>
        <v>150000</v>
      </c>
      <c r="F38" s="2">
        <f>SUM(F5:F37)</f>
        <v>150000</v>
      </c>
      <c r="G38" s="2">
        <f>SUM(G5:G37)</f>
        <v>0</v>
      </c>
      <c r="H38" s="2">
        <f>SUM(H5:H37)</f>
        <v>0</v>
      </c>
      <c r="I38" s="2"/>
      <c r="J38" s="2">
        <f>SUM(J5:J37)</f>
        <v>145</v>
      </c>
      <c r="K38" s="2"/>
      <c r="L38" s="2">
        <f>SUM(L5:L37)</f>
        <v>145000</v>
      </c>
      <c r="M38" s="2">
        <f>SUM(M5:M37)</f>
        <v>145000</v>
      </c>
      <c r="N38" s="2">
        <f>SUM(N5:N37)</f>
        <v>0</v>
      </c>
      <c r="O38" s="2">
        <f>SUM(O5:O37)</f>
        <v>145000</v>
      </c>
    </row>
  </sheetData>
  <phoneticPr fontId="2"/>
  <pageMargins left="0.22" right="0.2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9" sqref="B9"/>
    </sheetView>
  </sheetViews>
  <sheetFormatPr defaultRowHeight="13.5" x14ac:dyDescent="0.15"/>
  <cols>
    <col min="1" max="1" width="11.125" customWidth="1"/>
  </cols>
  <sheetData>
    <row r="1" spans="1:5" x14ac:dyDescent="0.15">
      <c r="A1" t="s">
        <v>125</v>
      </c>
    </row>
    <row r="2" spans="1:5" x14ac:dyDescent="0.15">
      <c r="A2" t="s">
        <v>126</v>
      </c>
    </row>
    <row r="3" spans="1:5" x14ac:dyDescent="0.15">
      <c r="A3" s="11" t="s">
        <v>133</v>
      </c>
      <c r="B3" s="11" t="s">
        <v>34</v>
      </c>
      <c r="C3" s="11" t="s">
        <v>35</v>
      </c>
      <c r="D3" s="11" t="s">
        <v>134</v>
      </c>
      <c r="E3" s="11" t="s">
        <v>41</v>
      </c>
    </row>
    <row r="4" spans="1:5" x14ac:dyDescent="0.15">
      <c r="A4" s="12"/>
      <c r="B4" s="2">
        <v>0</v>
      </c>
      <c r="C4" s="2"/>
      <c r="D4" s="2"/>
      <c r="E4" s="2">
        <f>B4+C4-D4</f>
        <v>0</v>
      </c>
    </row>
    <row r="5" spans="1:5" x14ac:dyDescent="0.15">
      <c r="A5" s="12" t="s">
        <v>65</v>
      </c>
      <c r="B5" s="2">
        <v>2000</v>
      </c>
      <c r="C5" s="2"/>
      <c r="D5" s="2">
        <f>$B$13*$B$14</f>
        <v>0</v>
      </c>
      <c r="E5" s="2">
        <f>B5+C5-D5</f>
        <v>2000</v>
      </c>
    </row>
    <row r="6" spans="1:5" x14ac:dyDescent="0.15">
      <c r="A6" s="11" t="s">
        <v>5</v>
      </c>
      <c r="B6" s="2">
        <f>SUM(B4:B5)</f>
        <v>2000</v>
      </c>
      <c r="C6" s="2">
        <f>SUM(C4:C5)</f>
        <v>0</v>
      </c>
      <c r="D6" s="2">
        <f>SUM(D4:D5)</f>
        <v>0</v>
      </c>
      <c r="E6" s="2">
        <f>B6+C6-D6</f>
        <v>2000</v>
      </c>
    </row>
    <row r="8" spans="1:5" x14ac:dyDescent="0.15">
      <c r="A8" t="s">
        <v>136</v>
      </c>
    </row>
    <row r="9" spans="1:5" x14ac:dyDescent="0.15">
      <c r="A9" s="15" t="s">
        <v>254</v>
      </c>
      <c r="B9" s="74"/>
    </row>
    <row r="10" spans="1:5" x14ac:dyDescent="0.15">
      <c r="A10" s="15"/>
      <c r="B10" s="12"/>
    </row>
    <row r="11" spans="1:5" x14ac:dyDescent="0.15">
      <c r="A11" s="15"/>
      <c r="B11" s="12"/>
    </row>
    <row r="12" spans="1:5" x14ac:dyDescent="0.15">
      <c r="A12" s="15"/>
      <c r="B12" s="12"/>
    </row>
    <row r="13" spans="1:5" x14ac:dyDescent="0.15">
      <c r="A13" s="12" t="s">
        <v>137</v>
      </c>
      <c r="B13" s="12">
        <f>COUNTA(B9:B12)</f>
        <v>0</v>
      </c>
    </row>
    <row r="14" spans="1:5" x14ac:dyDescent="0.15">
      <c r="A14" s="12" t="s">
        <v>135</v>
      </c>
      <c r="B14" s="2">
        <v>2000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2"/>
  <sheetViews>
    <sheetView workbookViewId="0">
      <pane xSplit="4" ySplit="2" topLeftCell="R6" activePane="bottomRight" state="frozen"/>
      <selection pane="topRight" activeCell="D1" sqref="D1"/>
      <selection pane="bottomLeft" activeCell="A3" sqref="A3"/>
      <selection pane="bottomRight" activeCell="U10" sqref="U10"/>
    </sheetView>
  </sheetViews>
  <sheetFormatPr defaultRowHeight="13.5" x14ac:dyDescent="0.15"/>
  <cols>
    <col min="1" max="1" width="9.25" style="5" bestFit="1" customWidth="1"/>
    <col min="2" max="2" width="19.25" style="5" bestFit="1" customWidth="1"/>
    <col min="3" max="3" width="27.375" style="1" customWidth="1"/>
    <col min="4" max="4" width="18.375" bestFit="1" customWidth="1"/>
    <col min="5" max="5" width="13.5" style="13" customWidth="1"/>
    <col min="6" max="6" width="7.125" style="1" bestFit="1" customWidth="1"/>
    <col min="7" max="7" width="9.25" style="1" bestFit="1" customWidth="1"/>
    <col min="8" max="9" width="9" style="1"/>
    <col min="10" max="10" width="9.25" style="1" bestFit="1" customWidth="1"/>
    <col min="11" max="11" width="2.625" style="1" customWidth="1"/>
    <col min="12" max="13" width="9" style="1"/>
    <col min="14" max="14" width="9.25" style="1" bestFit="1" customWidth="1"/>
    <col min="15" max="16" width="9" style="1"/>
    <col min="17" max="25" width="6.875" style="58" customWidth="1"/>
    <col min="26" max="26" width="9" style="1"/>
    <col min="27" max="27" width="9.25" style="1" bestFit="1" customWidth="1"/>
    <col min="28" max="16384" width="9" style="1"/>
  </cols>
  <sheetData>
    <row r="1" spans="1:27" ht="14.25" customHeight="1" x14ac:dyDescent="0.15">
      <c r="A1" s="5" t="s">
        <v>255</v>
      </c>
      <c r="B1" s="5" t="s">
        <v>112</v>
      </c>
      <c r="G1" s="1" t="s">
        <v>39</v>
      </c>
      <c r="L1" s="1" t="s">
        <v>42</v>
      </c>
    </row>
    <row r="2" spans="1:27" x14ac:dyDescent="0.15">
      <c r="A2" s="9" t="s">
        <v>37</v>
      </c>
      <c r="B2" s="9"/>
      <c r="C2" s="3" t="s">
        <v>38</v>
      </c>
      <c r="D2" s="11" t="s">
        <v>54</v>
      </c>
      <c r="E2" s="14" t="s">
        <v>57</v>
      </c>
      <c r="F2" s="3" t="s">
        <v>53</v>
      </c>
      <c r="G2" s="3" t="s">
        <v>34</v>
      </c>
      <c r="H2" s="3" t="s">
        <v>36</v>
      </c>
      <c r="I2" s="3" t="s">
        <v>40</v>
      </c>
      <c r="J2" s="3" t="s">
        <v>41</v>
      </c>
      <c r="K2" s="3"/>
      <c r="L2" s="3" t="s">
        <v>34</v>
      </c>
      <c r="M2" s="3" t="s">
        <v>35</v>
      </c>
      <c r="N2" s="3" t="s">
        <v>43</v>
      </c>
      <c r="O2" s="3" t="s">
        <v>41</v>
      </c>
      <c r="P2" s="2" t="s">
        <v>113</v>
      </c>
      <c r="Q2" s="3">
        <v>10000</v>
      </c>
      <c r="R2" s="3">
        <v>5000</v>
      </c>
      <c r="S2" s="3">
        <v>1000</v>
      </c>
      <c r="T2" s="3">
        <v>500</v>
      </c>
      <c r="U2" s="3">
        <v>100</v>
      </c>
      <c r="V2" s="3">
        <v>50</v>
      </c>
      <c r="W2" s="3">
        <v>10</v>
      </c>
      <c r="X2" s="3">
        <v>5</v>
      </c>
      <c r="Y2" s="3">
        <v>1</v>
      </c>
      <c r="AA2" s="3" t="s">
        <v>132</v>
      </c>
    </row>
    <row r="3" spans="1:27" x14ac:dyDescent="0.15">
      <c r="A3" s="10"/>
      <c r="B3" s="10" t="s">
        <v>51</v>
      </c>
      <c r="C3" s="2"/>
      <c r="D3" s="12"/>
      <c r="E3" s="15"/>
      <c r="F3" s="2"/>
      <c r="G3" s="2"/>
      <c r="H3" s="2"/>
      <c r="I3" s="2"/>
      <c r="J3" s="2">
        <f>G3+H3-I3</f>
        <v>0</v>
      </c>
      <c r="K3" s="2"/>
      <c r="L3" s="2"/>
      <c r="M3" s="2"/>
      <c r="N3" s="2"/>
      <c r="O3" s="2">
        <f>L3+M3-N3</f>
        <v>0</v>
      </c>
      <c r="P3" s="2">
        <f>$Q$2*Q3+$R$2*R3+$S$2*S3+$T$2*T3+$U$2*U3+$V$2*V3+$W$2*W3+$X$2*X3+$Y$2*Y3</f>
        <v>0</v>
      </c>
      <c r="Q3" s="3"/>
      <c r="R3" s="3"/>
      <c r="S3" s="3"/>
      <c r="T3" s="3"/>
      <c r="U3" s="3"/>
      <c r="V3" s="3"/>
      <c r="W3" s="3"/>
      <c r="X3" s="3"/>
      <c r="Y3" s="3"/>
      <c r="AA3" s="2">
        <f>J3+O3</f>
        <v>0</v>
      </c>
    </row>
    <row r="4" spans="1:27" x14ac:dyDescent="0.15">
      <c r="A4" s="16"/>
      <c r="B4" s="16"/>
      <c r="C4" s="16"/>
      <c r="D4" s="93"/>
      <c r="E4" s="96"/>
      <c r="F4" s="6"/>
      <c r="G4" s="2">
        <f>J3</f>
        <v>0</v>
      </c>
      <c r="H4" s="2"/>
      <c r="I4" s="2"/>
      <c r="J4" s="2">
        <f>G4+H4-I4</f>
        <v>0</v>
      </c>
      <c r="K4" s="2"/>
      <c r="L4" s="2">
        <f>O3</f>
        <v>0</v>
      </c>
      <c r="M4" s="6"/>
      <c r="N4" s="6"/>
      <c r="O4" s="2">
        <f>L4+M4-N4</f>
        <v>0</v>
      </c>
      <c r="P4" s="2">
        <f t="shared" ref="P4:P72" si="0">$Q$2*Q4+$R$2*R4+$S$2*S4+$T$2*T4+$U$2*U4+$V$2*V4+$W$2*W4+$X$2*X4+$Y$2*Y4</f>
        <v>0</v>
      </c>
      <c r="Q4" s="3"/>
      <c r="R4" s="3"/>
      <c r="S4" s="3"/>
      <c r="T4" s="3"/>
      <c r="U4" s="3"/>
      <c r="V4" s="3"/>
      <c r="W4" s="3"/>
      <c r="X4" s="3"/>
      <c r="Y4" s="3"/>
      <c r="AA4" s="2">
        <f>J4+O4</f>
        <v>0</v>
      </c>
    </row>
    <row r="5" spans="1:27" x14ac:dyDescent="0.15">
      <c r="A5" s="16"/>
      <c r="B5" s="16"/>
      <c r="C5" s="6"/>
      <c r="D5" s="93"/>
      <c r="E5" s="16"/>
      <c r="F5" s="6"/>
      <c r="G5" s="2">
        <f t="shared" ref="G5:G52" si="1">J4</f>
        <v>0</v>
      </c>
      <c r="H5" s="2"/>
      <c r="I5" s="2"/>
      <c r="J5" s="2">
        <f t="shared" ref="J5:J52" si="2">G5+H5-I5</f>
        <v>0</v>
      </c>
      <c r="K5" s="2"/>
      <c r="L5" s="2">
        <f t="shared" ref="L5:L26" si="3">O4</f>
        <v>0</v>
      </c>
      <c r="M5" s="6"/>
      <c r="N5" s="6"/>
      <c r="O5" s="2">
        <f t="shared" ref="O5:O52" si="4">L5+M5-N5</f>
        <v>0</v>
      </c>
      <c r="P5" s="2">
        <f t="shared" si="0"/>
        <v>0</v>
      </c>
      <c r="Q5" s="3"/>
      <c r="R5" s="3"/>
      <c r="S5" s="3"/>
      <c r="T5" s="3"/>
      <c r="U5" s="3"/>
      <c r="V5" s="3"/>
      <c r="W5" s="3"/>
      <c r="X5" s="3"/>
      <c r="Y5" s="3"/>
      <c r="AA5" s="2">
        <f>J5+O5</f>
        <v>0</v>
      </c>
    </row>
    <row r="6" spans="1:27" x14ac:dyDescent="0.15">
      <c r="A6" s="16"/>
      <c r="B6" s="16"/>
      <c r="C6" s="16"/>
      <c r="D6" s="6"/>
      <c r="E6" s="16"/>
      <c r="F6" s="6"/>
      <c r="G6" s="2">
        <f t="shared" si="1"/>
        <v>0</v>
      </c>
      <c r="H6" s="2"/>
      <c r="I6" s="2"/>
      <c r="J6" s="2">
        <f t="shared" si="2"/>
        <v>0</v>
      </c>
      <c r="K6" s="2"/>
      <c r="L6" s="2">
        <f t="shared" si="3"/>
        <v>0</v>
      </c>
      <c r="M6" s="8"/>
      <c r="N6" s="8"/>
      <c r="O6" s="2">
        <f t="shared" si="4"/>
        <v>0</v>
      </c>
      <c r="P6" s="2">
        <f t="shared" si="0"/>
        <v>0</v>
      </c>
      <c r="Q6" s="3"/>
      <c r="R6" s="3"/>
      <c r="S6" s="3"/>
      <c r="T6" s="3"/>
      <c r="U6" s="3"/>
      <c r="V6" s="3"/>
      <c r="W6" s="3"/>
      <c r="X6" s="3"/>
      <c r="Y6" s="3"/>
      <c r="AA6" s="2">
        <f t="shared" ref="AA6:AA52" si="5">J6+O6</f>
        <v>0</v>
      </c>
    </row>
    <row r="7" spans="1:27" x14ac:dyDescent="0.15">
      <c r="A7" s="16"/>
      <c r="B7" s="16"/>
      <c r="C7" s="16"/>
      <c r="D7" s="6"/>
      <c r="E7" s="16"/>
      <c r="F7" s="6"/>
      <c r="G7" s="2">
        <f t="shared" si="1"/>
        <v>0</v>
      </c>
      <c r="H7" s="2"/>
      <c r="I7" s="2"/>
      <c r="J7" s="2">
        <f t="shared" si="2"/>
        <v>0</v>
      </c>
      <c r="K7" s="2"/>
      <c r="L7" s="2">
        <f t="shared" si="3"/>
        <v>0</v>
      </c>
      <c r="M7" s="2"/>
      <c r="N7" s="8"/>
      <c r="O7" s="2">
        <f t="shared" si="4"/>
        <v>0</v>
      </c>
      <c r="P7" s="2">
        <f t="shared" si="0"/>
        <v>0</v>
      </c>
      <c r="Q7" s="3"/>
      <c r="R7" s="3"/>
      <c r="S7" s="3"/>
      <c r="T7" s="3"/>
      <c r="U7" s="3"/>
      <c r="V7" s="3"/>
      <c r="W7" s="3"/>
      <c r="X7" s="3"/>
      <c r="Y7" s="3"/>
      <c r="AA7" s="2">
        <f t="shared" si="5"/>
        <v>0</v>
      </c>
    </row>
    <row r="8" spans="1:27" x14ac:dyDescent="0.15">
      <c r="A8" s="16"/>
      <c r="B8" s="16"/>
      <c r="C8" s="6"/>
      <c r="D8" s="6"/>
      <c r="E8" s="16"/>
      <c r="F8" s="6"/>
      <c r="G8" s="2">
        <f t="shared" si="1"/>
        <v>0</v>
      </c>
      <c r="H8" s="2"/>
      <c r="I8" s="2"/>
      <c r="J8" s="2">
        <f t="shared" si="2"/>
        <v>0</v>
      </c>
      <c r="K8" s="2"/>
      <c r="L8" s="2">
        <f t="shared" si="3"/>
        <v>0</v>
      </c>
      <c r="M8" s="2"/>
      <c r="N8" s="8"/>
      <c r="O8" s="2">
        <f t="shared" si="4"/>
        <v>0</v>
      </c>
      <c r="P8" s="2">
        <f t="shared" si="0"/>
        <v>0</v>
      </c>
      <c r="Q8" s="3"/>
      <c r="R8" s="3"/>
      <c r="S8" s="3"/>
      <c r="T8" s="3"/>
      <c r="U8" s="3"/>
      <c r="V8" s="3"/>
      <c r="W8" s="3"/>
      <c r="X8" s="3"/>
      <c r="Y8" s="3"/>
      <c r="AA8" s="2">
        <f t="shared" si="5"/>
        <v>0</v>
      </c>
    </row>
    <row r="9" spans="1:27" x14ac:dyDescent="0.15">
      <c r="A9" s="16"/>
      <c r="B9" s="16"/>
      <c r="C9" s="16"/>
      <c r="D9" s="6"/>
      <c r="E9" s="16"/>
      <c r="F9" s="6"/>
      <c r="G9" s="2">
        <f t="shared" si="1"/>
        <v>0</v>
      </c>
      <c r="H9" s="2"/>
      <c r="I9" s="2"/>
      <c r="J9" s="2">
        <f t="shared" si="2"/>
        <v>0</v>
      </c>
      <c r="K9" s="2"/>
      <c r="L9" s="2">
        <f t="shared" si="3"/>
        <v>0</v>
      </c>
      <c r="M9" s="2"/>
      <c r="N9" s="6"/>
      <c r="O9" s="2">
        <f t="shared" si="4"/>
        <v>0</v>
      </c>
      <c r="P9" s="2">
        <f t="shared" si="0"/>
        <v>0</v>
      </c>
      <c r="Q9" s="3"/>
      <c r="R9" s="3"/>
      <c r="S9" s="3"/>
      <c r="T9" s="3"/>
      <c r="U9" s="3"/>
      <c r="V9" s="3"/>
      <c r="W9" s="3"/>
      <c r="X9" s="3"/>
      <c r="Y9" s="3"/>
      <c r="AA9" s="2">
        <f t="shared" si="5"/>
        <v>0</v>
      </c>
    </row>
    <row r="10" spans="1:27" x14ac:dyDescent="0.15">
      <c r="A10" s="16"/>
      <c r="B10" s="16"/>
      <c r="C10" s="16"/>
      <c r="D10" s="93"/>
      <c r="E10" s="96"/>
      <c r="F10" s="6"/>
      <c r="G10" s="2">
        <f t="shared" si="1"/>
        <v>0</v>
      </c>
      <c r="H10" s="2"/>
      <c r="I10" s="2"/>
      <c r="J10" s="2">
        <f t="shared" si="2"/>
        <v>0</v>
      </c>
      <c r="K10" s="2"/>
      <c r="L10" s="2">
        <f t="shared" si="3"/>
        <v>0</v>
      </c>
      <c r="M10" s="2"/>
      <c r="N10" s="6"/>
      <c r="O10" s="2">
        <f t="shared" si="4"/>
        <v>0</v>
      </c>
      <c r="P10" s="2">
        <f t="shared" si="0"/>
        <v>0</v>
      </c>
      <c r="Q10" s="3"/>
      <c r="R10" s="3"/>
      <c r="S10" s="3"/>
      <c r="T10" s="3"/>
      <c r="U10" s="3"/>
      <c r="V10" s="3"/>
      <c r="W10" s="3"/>
      <c r="X10" s="3"/>
      <c r="Y10" s="3"/>
      <c r="AA10" s="2">
        <f t="shared" si="5"/>
        <v>0</v>
      </c>
    </row>
    <row r="11" spans="1:27" x14ac:dyDescent="0.15">
      <c r="A11" s="16"/>
      <c r="B11" s="16"/>
      <c r="C11" s="6"/>
      <c r="D11" s="93"/>
      <c r="E11" s="96"/>
      <c r="F11" s="6"/>
      <c r="G11" s="2">
        <f t="shared" si="1"/>
        <v>0</v>
      </c>
      <c r="H11" s="2"/>
      <c r="I11" s="2"/>
      <c r="J11" s="2">
        <f t="shared" si="2"/>
        <v>0</v>
      </c>
      <c r="K11" s="2"/>
      <c r="L11" s="2">
        <f t="shared" si="3"/>
        <v>0</v>
      </c>
      <c r="M11" s="2"/>
      <c r="N11" s="6"/>
      <c r="O11" s="2">
        <f t="shared" si="4"/>
        <v>0</v>
      </c>
      <c r="P11" s="2">
        <f t="shared" si="0"/>
        <v>0</v>
      </c>
      <c r="Q11" s="3"/>
      <c r="R11" s="3"/>
      <c r="S11" s="3"/>
      <c r="T11" s="3"/>
      <c r="U11" s="3"/>
      <c r="V11" s="3"/>
      <c r="W11" s="3"/>
      <c r="X11" s="3"/>
      <c r="Y11" s="3"/>
      <c r="AA11" s="2">
        <f t="shared" si="5"/>
        <v>0</v>
      </c>
    </row>
    <row r="12" spans="1:27" x14ac:dyDescent="0.15">
      <c r="A12" s="16"/>
      <c r="B12" s="16"/>
      <c r="C12" s="16"/>
      <c r="D12" s="93"/>
      <c r="E12" s="96"/>
      <c r="F12" s="6"/>
      <c r="G12" s="2">
        <f t="shared" si="1"/>
        <v>0</v>
      </c>
      <c r="H12" s="2"/>
      <c r="I12" s="2"/>
      <c r="J12" s="2">
        <f t="shared" si="2"/>
        <v>0</v>
      </c>
      <c r="K12" s="2"/>
      <c r="L12" s="2">
        <f t="shared" si="3"/>
        <v>0</v>
      </c>
      <c r="M12" s="2"/>
      <c r="N12" s="6"/>
      <c r="O12" s="2">
        <f t="shared" si="4"/>
        <v>0</v>
      </c>
      <c r="P12" s="2">
        <f t="shared" si="0"/>
        <v>0</v>
      </c>
      <c r="Q12" s="3"/>
      <c r="R12" s="3"/>
      <c r="S12" s="3"/>
      <c r="T12" s="3"/>
      <c r="U12" s="3"/>
      <c r="V12" s="3"/>
      <c r="W12" s="3"/>
      <c r="X12" s="3"/>
      <c r="Y12" s="3"/>
      <c r="AA12" s="2">
        <f t="shared" si="5"/>
        <v>0</v>
      </c>
    </row>
    <row r="13" spans="1:27" x14ac:dyDescent="0.15">
      <c r="A13" s="16"/>
      <c r="B13" s="16"/>
      <c r="C13" s="16"/>
      <c r="D13" s="93"/>
      <c r="E13" s="16"/>
      <c r="F13" s="6"/>
      <c r="G13" s="2">
        <f t="shared" si="1"/>
        <v>0</v>
      </c>
      <c r="H13" s="2"/>
      <c r="I13" s="2"/>
      <c r="J13" s="2">
        <f t="shared" si="2"/>
        <v>0</v>
      </c>
      <c r="K13" s="2"/>
      <c r="L13" s="2">
        <f t="shared" si="3"/>
        <v>0</v>
      </c>
      <c r="M13" s="2"/>
      <c r="N13" s="6"/>
      <c r="O13" s="2">
        <f t="shared" si="4"/>
        <v>0</v>
      </c>
      <c r="P13" s="2">
        <f t="shared" si="0"/>
        <v>0</v>
      </c>
      <c r="Q13" s="3"/>
      <c r="R13" s="3"/>
      <c r="S13" s="3"/>
      <c r="T13" s="3"/>
      <c r="U13" s="3"/>
      <c r="V13" s="3"/>
      <c r="W13" s="3"/>
      <c r="X13" s="3"/>
      <c r="Y13" s="3"/>
      <c r="AA13" s="2">
        <f t="shared" si="5"/>
        <v>0</v>
      </c>
    </row>
    <row r="14" spans="1:27" x14ac:dyDescent="0.15">
      <c r="A14" s="16"/>
      <c r="B14" s="16"/>
      <c r="C14" s="16"/>
      <c r="D14" s="93"/>
      <c r="E14" s="16"/>
      <c r="F14" s="6"/>
      <c r="G14" s="2">
        <f t="shared" si="1"/>
        <v>0</v>
      </c>
      <c r="H14" s="2"/>
      <c r="I14" s="2"/>
      <c r="J14" s="2">
        <f t="shared" si="2"/>
        <v>0</v>
      </c>
      <c r="K14" s="2"/>
      <c r="L14" s="2">
        <f t="shared" si="3"/>
        <v>0</v>
      </c>
      <c r="M14" s="2"/>
      <c r="N14" s="6"/>
      <c r="O14" s="2">
        <f t="shared" si="4"/>
        <v>0</v>
      </c>
      <c r="P14" s="2">
        <f t="shared" si="0"/>
        <v>0</v>
      </c>
      <c r="Q14" s="3"/>
      <c r="R14" s="3"/>
      <c r="S14" s="3"/>
      <c r="T14" s="3"/>
      <c r="U14" s="3"/>
      <c r="V14" s="3"/>
      <c r="W14" s="3"/>
      <c r="X14" s="3"/>
      <c r="Y14" s="3"/>
      <c r="AA14" s="2">
        <f t="shared" si="5"/>
        <v>0</v>
      </c>
    </row>
    <row r="15" spans="1:27" x14ac:dyDescent="0.15">
      <c r="A15" s="16"/>
      <c r="B15" s="16"/>
      <c r="C15" s="16"/>
      <c r="D15" s="6"/>
      <c r="E15" s="16"/>
      <c r="F15" s="6"/>
      <c r="G15" s="2">
        <f t="shared" si="1"/>
        <v>0</v>
      </c>
      <c r="H15" s="2"/>
      <c r="I15" s="2"/>
      <c r="J15" s="2">
        <f t="shared" si="2"/>
        <v>0</v>
      </c>
      <c r="K15" s="2"/>
      <c r="L15" s="2">
        <f t="shared" si="3"/>
        <v>0</v>
      </c>
      <c r="M15" s="2"/>
      <c r="N15" s="6"/>
      <c r="O15" s="2">
        <f t="shared" si="4"/>
        <v>0</v>
      </c>
      <c r="P15" s="2">
        <f t="shared" si="0"/>
        <v>0</v>
      </c>
      <c r="Q15" s="3"/>
      <c r="R15" s="3"/>
      <c r="S15" s="3"/>
      <c r="T15" s="3"/>
      <c r="U15" s="3"/>
      <c r="V15" s="3"/>
      <c r="W15" s="3"/>
      <c r="X15" s="3"/>
      <c r="Y15" s="3"/>
      <c r="AA15" s="2">
        <f t="shared" si="5"/>
        <v>0</v>
      </c>
    </row>
    <row r="16" spans="1:27" x14ac:dyDescent="0.15">
      <c r="A16" s="16"/>
      <c r="B16" s="16"/>
      <c r="C16" s="6"/>
      <c r="D16" s="6"/>
      <c r="E16" s="16"/>
      <c r="F16" s="6"/>
      <c r="G16" s="2">
        <f t="shared" si="1"/>
        <v>0</v>
      </c>
      <c r="H16" s="2"/>
      <c r="I16" s="2"/>
      <c r="J16" s="2">
        <f t="shared" si="2"/>
        <v>0</v>
      </c>
      <c r="K16" s="2"/>
      <c r="L16" s="2">
        <f t="shared" si="3"/>
        <v>0</v>
      </c>
      <c r="M16" s="2"/>
      <c r="N16" s="6"/>
      <c r="O16" s="2">
        <f t="shared" si="4"/>
        <v>0</v>
      </c>
      <c r="P16" s="2">
        <f t="shared" si="0"/>
        <v>0</v>
      </c>
      <c r="Q16" s="3"/>
      <c r="R16" s="3"/>
      <c r="S16" s="3"/>
      <c r="T16" s="3"/>
      <c r="U16" s="3"/>
      <c r="V16" s="3"/>
      <c r="W16" s="3"/>
      <c r="X16" s="3"/>
      <c r="Y16" s="3"/>
      <c r="AA16" s="2">
        <f t="shared" si="5"/>
        <v>0</v>
      </c>
    </row>
    <row r="17" spans="1:27" x14ac:dyDescent="0.15">
      <c r="A17" s="16"/>
      <c r="B17" s="16"/>
      <c r="C17" s="16"/>
      <c r="D17" s="6"/>
      <c r="E17" s="16"/>
      <c r="F17" s="6"/>
      <c r="G17" s="2">
        <f t="shared" si="1"/>
        <v>0</v>
      </c>
      <c r="H17" s="2"/>
      <c r="I17" s="2"/>
      <c r="J17" s="2">
        <f t="shared" si="2"/>
        <v>0</v>
      </c>
      <c r="K17" s="2"/>
      <c r="L17" s="2">
        <f t="shared" si="3"/>
        <v>0</v>
      </c>
      <c r="M17" s="2"/>
      <c r="N17" s="6"/>
      <c r="O17" s="2">
        <f t="shared" si="4"/>
        <v>0</v>
      </c>
      <c r="P17" s="2">
        <f t="shared" si="0"/>
        <v>0</v>
      </c>
      <c r="Q17" s="3"/>
      <c r="R17" s="3"/>
      <c r="S17" s="3"/>
      <c r="T17" s="3"/>
      <c r="U17" s="3"/>
      <c r="V17" s="3"/>
      <c r="W17" s="3"/>
      <c r="X17" s="3"/>
      <c r="Y17" s="3"/>
      <c r="AA17" s="2">
        <f t="shared" si="5"/>
        <v>0</v>
      </c>
    </row>
    <row r="18" spans="1:27" x14ac:dyDescent="0.15">
      <c r="A18" s="16"/>
      <c r="B18" s="16"/>
      <c r="C18" s="6"/>
      <c r="D18" s="6"/>
      <c r="E18" s="16"/>
      <c r="F18" s="6"/>
      <c r="G18" s="2">
        <f t="shared" si="1"/>
        <v>0</v>
      </c>
      <c r="H18" s="2"/>
      <c r="I18" s="2"/>
      <c r="J18" s="2">
        <f t="shared" si="2"/>
        <v>0</v>
      </c>
      <c r="K18" s="2"/>
      <c r="L18" s="2">
        <f t="shared" si="3"/>
        <v>0</v>
      </c>
      <c r="M18" s="2"/>
      <c r="N18" s="6"/>
      <c r="O18" s="2">
        <f t="shared" si="4"/>
        <v>0</v>
      </c>
      <c r="P18" s="2">
        <f t="shared" si="0"/>
        <v>0</v>
      </c>
      <c r="Q18" s="3"/>
      <c r="R18" s="3"/>
      <c r="S18" s="3"/>
      <c r="T18" s="3"/>
      <c r="U18" s="3"/>
      <c r="V18" s="3"/>
      <c r="W18" s="3"/>
      <c r="X18" s="3"/>
      <c r="Y18" s="3"/>
      <c r="AA18" s="2">
        <f t="shared" si="5"/>
        <v>0</v>
      </c>
    </row>
    <row r="19" spans="1:27" x14ac:dyDescent="0.15">
      <c r="A19" s="16"/>
      <c r="B19" s="16"/>
      <c r="C19" s="16"/>
      <c r="D19" s="6"/>
      <c r="E19" s="96"/>
      <c r="F19" s="6"/>
      <c r="G19" s="2">
        <f t="shared" si="1"/>
        <v>0</v>
      </c>
      <c r="H19" s="2"/>
      <c r="I19" s="2"/>
      <c r="J19" s="2">
        <f t="shared" si="2"/>
        <v>0</v>
      </c>
      <c r="K19" s="2"/>
      <c r="L19" s="2">
        <f t="shared" si="3"/>
        <v>0</v>
      </c>
      <c r="M19" s="2"/>
      <c r="N19" s="8"/>
      <c r="O19" s="2">
        <f t="shared" si="4"/>
        <v>0</v>
      </c>
      <c r="P19" s="2">
        <f t="shared" si="0"/>
        <v>0</v>
      </c>
      <c r="Q19" s="3"/>
      <c r="R19" s="3"/>
      <c r="S19" s="3"/>
      <c r="T19" s="3"/>
      <c r="U19" s="3"/>
      <c r="V19" s="3"/>
      <c r="W19" s="3"/>
      <c r="X19" s="3"/>
      <c r="Y19" s="3"/>
      <c r="AA19" s="2">
        <f t="shared" si="5"/>
        <v>0</v>
      </c>
    </row>
    <row r="20" spans="1:27" x14ac:dyDescent="0.15">
      <c r="A20" s="16"/>
      <c r="B20" s="16"/>
      <c r="C20" s="16"/>
      <c r="D20" s="6"/>
      <c r="E20" s="96"/>
      <c r="F20" s="6"/>
      <c r="G20" s="2">
        <f t="shared" si="1"/>
        <v>0</v>
      </c>
      <c r="H20" s="2"/>
      <c r="I20" s="2"/>
      <c r="J20" s="2">
        <f t="shared" si="2"/>
        <v>0</v>
      </c>
      <c r="K20" s="2"/>
      <c r="L20" s="2">
        <f t="shared" si="3"/>
        <v>0</v>
      </c>
      <c r="M20" s="2"/>
      <c r="N20" s="6"/>
      <c r="O20" s="2">
        <f t="shared" si="4"/>
        <v>0</v>
      </c>
      <c r="P20" s="2">
        <f t="shared" si="0"/>
        <v>0</v>
      </c>
      <c r="Q20" s="3"/>
      <c r="R20" s="3"/>
      <c r="S20" s="3"/>
      <c r="T20" s="3"/>
      <c r="U20" s="3"/>
      <c r="V20" s="3"/>
      <c r="W20" s="3"/>
      <c r="X20" s="3"/>
      <c r="Y20" s="3"/>
      <c r="AA20" s="2">
        <f t="shared" si="5"/>
        <v>0</v>
      </c>
    </row>
    <row r="21" spans="1:27" x14ac:dyDescent="0.15">
      <c r="A21" s="16"/>
      <c r="B21" s="16"/>
      <c r="C21" s="16"/>
      <c r="D21" s="93"/>
      <c r="E21" s="96"/>
      <c r="F21" s="6"/>
      <c r="G21" s="2">
        <f t="shared" si="1"/>
        <v>0</v>
      </c>
      <c r="H21" s="2"/>
      <c r="I21" s="2"/>
      <c r="J21" s="2">
        <f t="shared" si="2"/>
        <v>0</v>
      </c>
      <c r="K21" s="2"/>
      <c r="L21" s="2">
        <f t="shared" si="3"/>
        <v>0</v>
      </c>
      <c r="M21" s="2"/>
      <c r="N21" s="6"/>
      <c r="O21" s="2">
        <f t="shared" si="4"/>
        <v>0</v>
      </c>
      <c r="P21" s="2">
        <f t="shared" si="0"/>
        <v>0</v>
      </c>
      <c r="Q21" s="3"/>
      <c r="R21" s="3"/>
      <c r="S21" s="3"/>
      <c r="T21" s="3"/>
      <c r="U21" s="3"/>
      <c r="V21" s="3"/>
      <c r="W21" s="3"/>
      <c r="X21" s="3"/>
      <c r="Y21" s="3"/>
      <c r="AA21" s="2">
        <f t="shared" si="5"/>
        <v>0</v>
      </c>
    </row>
    <row r="22" spans="1:27" x14ac:dyDescent="0.15">
      <c r="A22" s="16"/>
      <c r="B22" s="16"/>
      <c r="C22" s="16"/>
      <c r="D22" s="93"/>
      <c r="E22" s="16"/>
      <c r="F22" s="6"/>
      <c r="G22" s="2">
        <f t="shared" si="1"/>
        <v>0</v>
      </c>
      <c r="H22" s="2"/>
      <c r="I22" s="2"/>
      <c r="J22" s="2">
        <f t="shared" si="2"/>
        <v>0</v>
      </c>
      <c r="K22" s="2"/>
      <c r="L22" s="2">
        <f t="shared" si="3"/>
        <v>0</v>
      </c>
      <c r="M22" s="2"/>
      <c r="N22" s="8"/>
      <c r="O22" s="2">
        <f t="shared" si="4"/>
        <v>0</v>
      </c>
      <c r="P22" s="2">
        <f t="shared" si="0"/>
        <v>0</v>
      </c>
      <c r="Q22" s="3"/>
      <c r="R22" s="3"/>
      <c r="S22" s="3"/>
      <c r="T22" s="3"/>
      <c r="U22" s="3"/>
      <c r="V22" s="3"/>
      <c r="W22" s="3"/>
      <c r="X22" s="3"/>
      <c r="Y22" s="3"/>
      <c r="AA22" s="2">
        <f t="shared" si="5"/>
        <v>0</v>
      </c>
    </row>
    <row r="23" spans="1:27" x14ac:dyDescent="0.15">
      <c r="A23" s="16"/>
      <c r="B23" s="16"/>
      <c r="C23" s="16"/>
      <c r="D23" s="93"/>
      <c r="E23" s="16"/>
      <c r="F23" s="6"/>
      <c r="G23" s="2">
        <f t="shared" si="1"/>
        <v>0</v>
      </c>
      <c r="H23" s="2"/>
      <c r="I23" s="2"/>
      <c r="J23" s="2">
        <f t="shared" si="2"/>
        <v>0</v>
      </c>
      <c r="K23" s="2"/>
      <c r="L23" s="2">
        <f t="shared" si="3"/>
        <v>0</v>
      </c>
      <c r="M23" s="2"/>
      <c r="N23" s="8"/>
      <c r="O23" s="2">
        <f t="shared" si="4"/>
        <v>0</v>
      </c>
      <c r="P23" s="2">
        <f t="shared" si="0"/>
        <v>0</v>
      </c>
      <c r="Q23" s="3"/>
      <c r="R23" s="3"/>
      <c r="S23" s="3"/>
      <c r="T23" s="3"/>
      <c r="U23" s="3"/>
      <c r="V23" s="3"/>
      <c r="W23" s="3"/>
      <c r="X23" s="3"/>
      <c r="Y23" s="3"/>
      <c r="AA23" s="2">
        <f t="shared" si="5"/>
        <v>0</v>
      </c>
    </row>
    <row r="24" spans="1:27" x14ac:dyDescent="0.15">
      <c r="A24" s="16"/>
      <c r="B24" s="16"/>
      <c r="C24" s="16"/>
      <c r="D24" s="6"/>
      <c r="E24" s="16"/>
      <c r="F24" s="6"/>
      <c r="G24" s="2">
        <f t="shared" si="1"/>
        <v>0</v>
      </c>
      <c r="H24" s="2"/>
      <c r="I24" s="2"/>
      <c r="J24" s="2">
        <f t="shared" si="2"/>
        <v>0</v>
      </c>
      <c r="K24" s="2"/>
      <c r="L24" s="2">
        <f t="shared" si="3"/>
        <v>0</v>
      </c>
      <c r="M24" s="2"/>
      <c r="N24" s="8"/>
      <c r="O24" s="2">
        <f t="shared" si="4"/>
        <v>0</v>
      </c>
      <c r="P24" s="2">
        <f t="shared" si="0"/>
        <v>0</v>
      </c>
      <c r="Q24" s="3"/>
      <c r="R24" s="3"/>
      <c r="S24" s="3"/>
      <c r="T24" s="3"/>
      <c r="U24" s="3"/>
      <c r="V24" s="3"/>
      <c r="W24" s="3"/>
      <c r="X24" s="3"/>
      <c r="Y24" s="3"/>
      <c r="AA24" s="2">
        <f t="shared" si="5"/>
        <v>0</v>
      </c>
    </row>
    <row r="25" spans="1:27" x14ac:dyDescent="0.15">
      <c r="A25" s="16"/>
      <c r="B25" s="16"/>
      <c r="C25" s="16"/>
      <c r="D25" s="6"/>
      <c r="E25" s="16"/>
      <c r="F25" s="6"/>
      <c r="G25" s="2">
        <f t="shared" si="1"/>
        <v>0</v>
      </c>
      <c r="H25" s="2"/>
      <c r="I25" s="2"/>
      <c r="J25" s="2">
        <f t="shared" si="2"/>
        <v>0</v>
      </c>
      <c r="K25" s="2"/>
      <c r="L25" s="2">
        <f t="shared" si="3"/>
        <v>0</v>
      </c>
      <c r="M25" s="2"/>
      <c r="N25" s="8"/>
      <c r="O25" s="2">
        <f t="shared" si="4"/>
        <v>0</v>
      </c>
      <c r="P25" s="2">
        <f t="shared" si="0"/>
        <v>0</v>
      </c>
      <c r="Q25" s="3"/>
      <c r="R25" s="3"/>
      <c r="S25" s="3"/>
      <c r="T25" s="3"/>
      <c r="U25" s="3"/>
      <c r="V25" s="3"/>
      <c r="W25" s="3"/>
      <c r="X25" s="3"/>
      <c r="Y25" s="3"/>
      <c r="AA25" s="2">
        <f t="shared" si="5"/>
        <v>0</v>
      </c>
    </row>
    <row r="26" spans="1:27" x14ac:dyDescent="0.15">
      <c r="A26" s="16"/>
      <c r="B26" s="16"/>
      <c r="C26" s="16"/>
      <c r="D26" s="6"/>
      <c r="E26" s="16"/>
      <c r="F26" s="6"/>
      <c r="G26" s="2">
        <f t="shared" si="1"/>
        <v>0</v>
      </c>
      <c r="H26" s="2"/>
      <c r="I26" s="2"/>
      <c r="J26" s="2">
        <f t="shared" si="2"/>
        <v>0</v>
      </c>
      <c r="K26" s="2"/>
      <c r="L26" s="2">
        <f t="shared" si="3"/>
        <v>0</v>
      </c>
      <c r="M26" s="2"/>
      <c r="N26" s="8"/>
      <c r="O26" s="2">
        <f t="shared" si="4"/>
        <v>0</v>
      </c>
      <c r="P26" s="2">
        <f t="shared" si="0"/>
        <v>0</v>
      </c>
      <c r="Q26" s="3"/>
      <c r="R26" s="3"/>
      <c r="S26" s="3"/>
      <c r="T26" s="3"/>
      <c r="U26" s="3"/>
      <c r="V26" s="3"/>
      <c r="W26" s="3"/>
      <c r="X26" s="3"/>
      <c r="Y26" s="3"/>
      <c r="AA26" s="2">
        <f t="shared" si="5"/>
        <v>0</v>
      </c>
    </row>
    <row r="27" spans="1:27" x14ac:dyDescent="0.15">
      <c r="A27" s="16"/>
      <c r="B27" s="16"/>
      <c r="C27" s="16"/>
      <c r="D27" s="6"/>
      <c r="E27" s="16"/>
      <c r="F27" s="6"/>
      <c r="G27" s="2">
        <f t="shared" si="1"/>
        <v>0</v>
      </c>
      <c r="H27" s="2"/>
      <c r="I27" s="2"/>
      <c r="J27" s="2">
        <f t="shared" si="2"/>
        <v>0</v>
      </c>
      <c r="K27" s="2"/>
      <c r="L27" s="2">
        <f t="shared" ref="L27:L72" si="6">O26</f>
        <v>0</v>
      </c>
      <c r="M27" s="2"/>
      <c r="N27" s="8"/>
      <c r="O27" s="2">
        <f t="shared" si="4"/>
        <v>0</v>
      </c>
      <c r="P27" s="2">
        <f t="shared" si="0"/>
        <v>0</v>
      </c>
      <c r="Q27" s="3"/>
      <c r="R27" s="3"/>
      <c r="S27" s="3"/>
      <c r="T27" s="3"/>
      <c r="U27" s="3"/>
      <c r="V27" s="3"/>
      <c r="W27" s="3"/>
      <c r="X27" s="3"/>
      <c r="Y27" s="3"/>
      <c r="AA27" s="2">
        <f t="shared" si="5"/>
        <v>0</v>
      </c>
    </row>
    <row r="28" spans="1:27" x14ac:dyDescent="0.15">
      <c r="A28" s="16"/>
      <c r="B28" s="16"/>
      <c r="C28" s="16"/>
      <c r="D28" s="6"/>
      <c r="E28" s="16"/>
      <c r="F28" s="6"/>
      <c r="G28" s="2">
        <f t="shared" si="1"/>
        <v>0</v>
      </c>
      <c r="H28" s="2"/>
      <c r="I28" s="2"/>
      <c r="J28" s="2">
        <f t="shared" si="2"/>
        <v>0</v>
      </c>
      <c r="K28" s="2"/>
      <c r="L28" s="2">
        <f t="shared" si="6"/>
        <v>0</v>
      </c>
      <c r="M28" s="2"/>
      <c r="N28" s="8"/>
      <c r="O28" s="2">
        <f t="shared" si="4"/>
        <v>0</v>
      </c>
      <c r="P28" s="2">
        <f t="shared" si="0"/>
        <v>0</v>
      </c>
      <c r="Q28" s="3"/>
      <c r="R28" s="3"/>
      <c r="S28" s="3"/>
      <c r="T28" s="3"/>
      <c r="U28" s="3"/>
      <c r="V28" s="3"/>
      <c r="W28" s="3"/>
      <c r="X28" s="3"/>
      <c r="Y28" s="3"/>
      <c r="AA28" s="2">
        <f t="shared" si="5"/>
        <v>0</v>
      </c>
    </row>
    <row r="29" spans="1:27" x14ac:dyDescent="0.15">
      <c r="A29" s="16"/>
      <c r="B29" s="16"/>
      <c r="C29" s="16"/>
      <c r="D29" s="6"/>
      <c r="E29" s="16"/>
      <c r="F29" s="6"/>
      <c r="G29" s="2">
        <f t="shared" si="1"/>
        <v>0</v>
      </c>
      <c r="H29" s="2"/>
      <c r="I29" s="2"/>
      <c r="J29" s="2">
        <f t="shared" si="2"/>
        <v>0</v>
      </c>
      <c r="K29" s="2"/>
      <c r="L29" s="2">
        <f t="shared" si="6"/>
        <v>0</v>
      </c>
      <c r="M29" s="2"/>
      <c r="N29" s="6"/>
      <c r="O29" s="2">
        <f t="shared" si="4"/>
        <v>0</v>
      </c>
      <c r="P29" s="2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AA29" s="2">
        <f t="shared" si="5"/>
        <v>0</v>
      </c>
    </row>
    <row r="30" spans="1:27" x14ac:dyDescent="0.15">
      <c r="A30" s="16"/>
      <c r="B30" s="16"/>
      <c r="C30" s="16"/>
      <c r="D30" s="6"/>
      <c r="E30" s="16"/>
      <c r="F30" s="6"/>
      <c r="G30" s="2">
        <f t="shared" si="1"/>
        <v>0</v>
      </c>
      <c r="H30" s="2"/>
      <c r="I30" s="2"/>
      <c r="J30" s="2">
        <f t="shared" si="2"/>
        <v>0</v>
      </c>
      <c r="K30" s="2"/>
      <c r="L30" s="2">
        <f t="shared" si="6"/>
        <v>0</v>
      </c>
      <c r="M30" s="2"/>
      <c r="N30" s="8"/>
      <c r="O30" s="2">
        <f t="shared" si="4"/>
        <v>0</v>
      </c>
      <c r="P30" s="2">
        <f t="shared" si="0"/>
        <v>0</v>
      </c>
      <c r="Q30" s="3"/>
      <c r="R30" s="3"/>
      <c r="S30" s="3"/>
      <c r="T30" s="3"/>
      <c r="U30" s="3"/>
      <c r="V30" s="3"/>
      <c r="W30" s="3"/>
      <c r="X30" s="3"/>
      <c r="Y30" s="3"/>
      <c r="AA30" s="2">
        <f t="shared" si="5"/>
        <v>0</v>
      </c>
    </row>
    <row r="31" spans="1:27" x14ac:dyDescent="0.15">
      <c r="A31" s="16"/>
      <c r="B31" s="16"/>
      <c r="C31" s="6"/>
      <c r="D31" s="6"/>
      <c r="E31" s="96"/>
      <c r="F31" s="6"/>
      <c r="G31" s="2">
        <f t="shared" si="1"/>
        <v>0</v>
      </c>
      <c r="H31" s="2"/>
      <c r="I31" s="2"/>
      <c r="J31" s="2">
        <f t="shared" si="2"/>
        <v>0</v>
      </c>
      <c r="K31" s="2"/>
      <c r="L31" s="2">
        <f t="shared" si="6"/>
        <v>0</v>
      </c>
      <c r="M31" s="2"/>
      <c r="N31" s="6"/>
      <c r="O31" s="2">
        <f t="shared" si="4"/>
        <v>0</v>
      </c>
      <c r="P31" s="2">
        <f t="shared" si="0"/>
        <v>0</v>
      </c>
      <c r="Q31" s="3"/>
      <c r="R31" s="3"/>
      <c r="S31" s="3"/>
      <c r="T31" s="3"/>
      <c r="U31" s="3"/>
      <c r="V31" s="3"/>
      <c r="W31" s="3"/>
      <c r="X31" s="3"/>
      <c r="Y31" s="3"/>
      <c r="AA31" s="2">
        <f t="shared" si="5"/>
        <v>0</v>
      </c>
    </row>
    <row r="32" spans="1:27" x14ac:dyDescent="0.15">
      <c r="A32" s="16"/>
      <c r="B32" s="16"/>
      <c r="C32" s="16"/>
      <c r="D32" s="6"/>
      <c r="E32" s="16"/>
      <c r="F32" s="6"/>
      <c r="G32" s="2">
        <f t="shared" si="1"/>
        <v>0</v>
      </c>
      <c r="H32" s="2"/>
      <c r="I32" s="2"/>
      <c r="J32" s="2">
        <f t="shared" si="2"/>
        <v>0</v>
      </c>
      <c r="K32" s="2"/>
      <c r="L32" s="2">
        <f t="shared" si="6"/>
        <v>0</v>
      </c>
      <c r="M32" s="2"/>
      <c r="N32" s="6"/>
      <c r="O32" s="2">
        <f t="shared" si="4"/>
        <v>0</v>
      </c>
      <c r="P32" s="2">
        <f t="shared" si="0"/>
        <v>0</v>
      </c>
      <c r="Q32" s="3"/>
      <c r="R32" s="3"/>
      <c r="S32" s="3"/>
      <c r="T32" s="3"/>
      <c r="U32" s="3"/>
      <c r="V32" s="3"/>
      <c r="W32" s="3"/>
      <c r="X32" s="3"/>
      <c r="Y32" s="3"/>
      <c r="AA32" s="2">
        <f t="shared" si="5"/>
        <v>0</v>
      </c>
    </row>
    <row r="33" spans="1:27" x14ac:dyDescent="0.15">
      <c r="A33" s="16"/>
      <c r="B33" s="16"/>
      <c r="C33" s="16"/>
      <c r="D33" s="6"/>
      <c r="E33" s="16"/>
      <c r="F33" s="6"/>
      <c r="G33" s="2">
        <f t="shared" si="1"/>
        <v>0</v>
      </c>
      <c r="H33" s="2"/>
      <c r="I33" s="2"/>
      <c r="J33" s="2">
        <f t="shared" si="2"/>
        <v>0</v>
      </c>
      <c r="K33" s="2"/>
      <c r="L33" s="2">
        <f t="shared" si="6"/>
        <v>0</v>
      </c>
      <c r="M33" s="2"/>
      <c r="N33" s="6"/>
      <c r="O33" s="2">
        <f t="shared" si="4"/>
        <v>0</v>
      </c>
      <c r="P33" s="2">
        <f t="shared" si="0"/>
        <v>0</v>
      </c>
      <c r="Q33" s="3"/>
      <c r="R33" s="3"/>
      <c r="S33" s="3"/>
      <c r="T33" s="3"/>
      <c r="U33" s="3"/>
      <c r="V33" s="3"/>
      <c r="W33" s="3"/>
      <c r="X33" s="3"/>
      <c r="Y33" s="3"/>
      <c r="AA33" s="2">
        <f t="shared" si="5"/>
        <v>0</v>
      </c>
    </row>
    <row r="34" spans="1:27" x14ac:dyDescent="0.15">
      <c r="A34" s="16"/>
      <c r="B34" s="16"/>
      <c r="C34" s="16"/>
      <c r="D34" s="6"/>
      <c r="E34" s="16"/>
      <c r="F34" s="6"/>
      <c r="G34" s="2">
        <f t="shared" ref="G34:G39" si="7">J33</f>
        <v>0</v>
      </c>
      <c r="H34" s="2"/>
      <c r="I34" s="2"/>
      <c r="J34" s="2">
        <f t="shared" ref="J34:J35" si="8">G34+H34-I34</f>
        <v>0</v>
      </c>
      <c r="K34" s="2"/>
      <c r="L34" s="2">
        <f t="shared" si="6"/>
        <v>0</v>
      </c>
      <c r="M34" s="2"/>
      <c r="N34" s="6"/>
      <c r="O34" s="2">
        <f t="shared" si="4"/>
        <v>0</v>
      </c>
      <c r="P34" s="2">
        <f t="shared" si="0"/>
        <v>0</v>
      </c>
      <c r="Q34" s="3"/>
      <c r="R34" s="3"/>
      <c r="S34" s="3"/>
      <c r="T34" s="3"/>
      <c r="U34" s="3"/>
      <c r="V34" s="3"/>
      <c r="W34" s="3"/>
      <c r="X34" s="3"/>
      <c r="Y34" s="3"/>
      <c r="AA34" s="2">
        <f t="shared" si="5"/>
        <v>0</v>
      </c>
    </row>
    <row r="35" spans="1:27" x14ac:dyDescent="0.15">
      <c r="A35" s="16"/>
      <c r="B35" s="16"/>
      <c r="C35" s="6"/>
      <c r="D35" s="93"/>
      <c r="E35" s="16"/>
      <c r="F35" s="6"/>
      <c r="G35" s="2">
        <f t="shared" si="7"/>
        <v>0</v>
      </c>
      <c r="H35" s="2"/>
      <c r="I35" s="2"/>
      <c r="J35" s="2">
        <f t="shared" si="8"/>
        <v>0</v>
      </c>
      <c r="K35" s="2"/>
      <c r="L35" s="2">
        <f t="shared" si="6"/>
        <v>0</v>
      </c>
      <c r="M35" s="2"/>
      <c r="N35" s="6"/>
      <c r="O35" s="2">
        <f t="shared" si="4"/>
        <v>0</v>
      </c>
      <c r="P35" s="2">
        <f t="shared" si="0"/>
        <v>0</v>
      </c>
      <c r="Q35" s="3"/>
      <c r="R35" s="3"/>
      <c r="S35" s="3"/>
      <c r="T35" s="3"/>
      <c r="U35" s="3"/>
      <c r="V35" s="3"/>
      <c r="W35" s="3"/>
      <c r="X35" s="3"/>
      <c r="Y35" s="3"/>
      <c r="AA35" s="2">
        <f t="shared" si="5"/>
        <v>0</v>
      </c>
    </row>
    <row r="36" spans="1:27" x14ac:dyDescent="0.15">
      <c r="A36" s="16"/>
      <c r="B36" s="16"/>
      <c r="C36" s="16"/>
      <c r="D36" s="93"/>
      <c r="E36" s="16"/>
      <c r="F36" s="6"/>
      <c r="G36" s="2">
        <f t="shared" si="7"/>
        <v>0</v>
      </c>
      <c r="H36" s="8"/>
      <c r="I36" s="2"/>
      <c r="J36" s="2">
        <f>G36+H36-I36</f>
        <v>0</v>
      </c>
      <c r="K36" s="2"/>
      <c r="L36" s="2">
        <f t="shared" si="6"/>
        <v>0</v>
      </c>
      <c r="M36" s="2"/>
      <c r="N36" s="6"/>
      <c r="O36" s="2">
        <f t="shared" si="4"/>
        <v>0</v>
      </c>
      <c r="P36" s="2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AA36" s="2">
        <f t="shared" si="5"/>
        <v>0</v>
      </c>
    </row>
    <row r="37" spans="1:27" x14ac:dyDescent="0.15">
      <c r="A37" s="16"/>
      <c r="B37" s="16"/>
      <c r="C37" s="16"/>
      <c r="D37" s="93"/>
      <c r="E37" s="16"/>
      <c r="F37" s="6"/>
      <c r="G37" s="2">
        <f t="shared" si="7"/>
        <v>0</v>
      </c>
      <c r="H37" s="8"/>
      <c r="I37" s="2"/>
      <c r="J37" s="2">
        <f>G37+H37-I37</f>
        <v>0</v>
      </c>
      <c r="K37" s="2"/>
      <c r="L37" s="2">
        <f t="shared" si="6"/>
        <v>0</v>
      </c>
      <c r="M37" s="2"/>
      <c r="N37" s="6"/>
      <c r="O37" s="2">
        <f t="shared" si="4"/>
        <v>0</v>
      </c>
      <c r="P37" s="2">
        <f t="shared" si="0"/>
        <v>0</v>
      </c>
      <c r="Q37" s="3"/>
      <c r="R37" s="3"/>
      <c r="S37" s="3"/>
      <c r="T37" s="3"/>
      <c r="U37" s="3"/>
      <c r="V37" s="3"/>
      <c r="W37" s="3"/>
      <c r="X37" s="3"/>
      <c r="Y37" s="3"/>
      <c r="AA37" s="2">
        <f t="shared" si="5"/>
        <v>0</v>
      </c>
    </row>
    <row r="38" spans="1:27" x14ac:dyDescent="0.15">
      <c r="A38" s="16"/>
      <c r="B38" s="16"/>
      <c r="C38" s="16"/>
      <c r="D38" s="6"/>
      <c r="E38" s="16"/>
      <c r="F38" s="6"/>
      <c r="G38" s="2">
        <f t="shared" si="7"/>
        <v>0</v>
      </c>
      <c r="H38" s="2"/>
      <c r="I38" s="2"/>
      <c r="J38" s="2">
        <f t="shared" ref="J38:J39" si="9">G38+H38-I38</f>
        <v>0</v>
      </c>
      <c r="K38" s="2"/>
      <c r="L38" s="2">
        <f t="shared" si="6"/>
        <v>0</v>
      </c>
      <c r="M38" s="2"/>
      <c r="N38" s="6"/>
      <c r="O38" s="2">
        <f t="shared" si="4"/>
        <v>0</v>
      </c>
      <c r="P38" s="2">
        <f t="shared" si="0"/>
        <v>0</v>
      </c>
      <c r="Q38" s="3"/>
      <c r="R38" s="3"/>
      <c r="S38" s="3"/>
      <c r="T38" s="3"/>
      <c r="U38" s="3"/>
      <c r="V38" s="3"/>
      <c r="W38" s="3"/>
      <c r="X38" s="3"/>
      <c r="Y38" s="3"/>
      <c r="AA38" s="2">
        <f t="shared" si="5"/>
        <v>0</v>
      </c>
    </row>
    <row r="39" spans="1:27" x14ac:dyDescent="0.15">
      <c r="A39" s="16"/>
      <c r="B39" s="16"/>
      <c r="C39" s="16"/>
      <c r="D39" s="93"/>
      <c r="E39" s="16"/>
      <c r="F39" s="6"/>
      <c r="G39" s="2">
        <f t="shared" si="7"/>
        <v>0</v>
      </c>
      <c r="H39" s="2"/>
      <c r="I39" s="2"/>
      <c r="J39" s="2">
        <f t="shared" si="9"/>
        <v>0</v>
      </c>
      <c r="K39" s="2"/>
      <c r="L39" s="2">
        <f t="shared" si="6"/>
        <v>0</v>
      </c>
      <c r="M39" s="2"/>
      <c r="N39" s="6"/>
      <c r="O39" s="2">
        <f t="shared" si="4"/>
        <v>0</v>
      </c>
      <c r="P39" s="2">
        <f t="shared" si="0"/>
        <v>0</v>
      </c>
      <c r="Q39" s="3"/>
      <c r="R39" s="3"/>
      <c r="S39" s="3"/>
      <c r="T39" s="3"/>
      <c r="U39" s="3"/>
      <c r="V39" s="3"/>
      <c r="W39" s="3"/>
      <c r="X39" s="3"/>
      <c r="Y39" s="3"/>
      <c r="AA39" s="2">
        <f t="shared" si="5"/>
        <v>0</v>
      </c>
    </row>
    <row r="40" spans="1:27" x14ac:dyDescent="0.15">
      <c r="A40" s="16"/>
      <c r="B40" s="16"/>
      <c r="C40" s="16"/>
      <c r="D40" s="93"/>
      <c r="E40" s="16"/>
      <c r="F40" s="6"/>
      <c r="G40" s="2">
        <f t="shared" si="1"/>
        <v>0</v>
      </c>
      <c r="H40" s="2"/>
      <c r="I40" s="2"/>
      <c r="J40" s="2">
        <f t="shared" si="2"/>
        <v>0</v>
      </c>
      <c r="K40" s="2"/>
      <c r="L40" s="2">
        <f t="shared" si="6"/>
        <v>0</v>
      </c>
      <c r="M40" s="2"/>
      <c r="N40" s="6"/>
      <c r="O40" s="2">
        <f t="shared" si="4"/>
        <v>0</v>
      </c>
      <c r="P40" s="2">
        <f t="shared" si="0"/>
        <v>0</v>
      </c>
      <c r="Q40" s="3"/>
      <c r="R40" s="3"/>
      <c r="S40" s="3"/>
      <c r="T40" s="3"/>
      <c r="U40" s="3"/>
      <c r="V40" s="3"/>
      <c r="W40" s="3"/>
      <c r="X40" s="3"/>
      <c r="Y40" s="3"/>
      <c r="AA40" s="2">
        <f t="shared" si="5"/>
        <v>0</v>
      </c>
    </row>
    <row r="41" spans="1:27" x14ac:dyDescent="0.15">
      <c r="A41" s="16"/>
      <c r="B41" s="16"/>
      <c r="C41" s="16"/>
      <c r="D41" s="6"/>
      <c r="E41" s="16"/>
      <c r="F41" s="6"/>
      <c r="G41" s="2">
        <f t="shared" si="1"/>
        <v>0</v>
      </c>
      <c r="H41" s="2"/>
      <c r="I41" s="2"/>
      <c r="J41" s="2">
        <f t="shared" si="2"/>
        <v>0</v>
      </c>
      <c r="K41" s="2"/>
      <c r="L41" s="2">
        <f t="shared" si="6"/>
        <v>0</v>
      </c>
      <c r="M41" s="2"/>
      <c r="N41" s="6"/>
      <c r="O41" s="2">
        <f t="shared" si="4"/>
        <v>0</v>
      </c>
      <c r="P41" s="2">
        <f t="shared" si="0"/>
        <v>0</v>
      </c>
      <c r="Q41" s="3"/>
      <c r="R41" s="3"/>
      <c r="S41" s="3"/>
      <c r="T41" s="3"/>
      <c r="U41" s="3"/>
      <c r="V41" s="3"/>
      <c r="W41" s="3"/>
      <c r="X41" s="3"/>
      <c r="Y41" s="3"/>
      <c r="AA41" s="2">
        <f t="shared" si="5"/>
        <v>0</v>
      </c>
    </row>
    <row r="42" spans="1:27" x14ac:dyDescent="0.15">
      <c r="A42" s="16"/>
      <c r="B42" s="16"/>
      <c r="C42" s="16"/>
      <c r="D42" s="6"/>
      <c r="E42" s="16"/>
      <c r="F42" s="6"/>
      <c r="G42" s="2">
        <f t="shared" si="1"/>
        <v>0</v>
      </c>
      <c r="H42" s="2"/>
      <c r="I42" s="2"/>
      <c r="J42" s="2">
        <f t="shared" si="2"/>
        <v>0</v>
      </c>
      <c r="K42" s="2"/>
      <c r="L42" s="2">
        <f t="shared" si="6"/>
        <v>0</v>
      </c>
      <c r="M42" s="2"/>
      <c r="N42" s="6"/>
      <c r="O42" s="2">
        <f t="shared" si="4"/>
        <v>0</v>
      </c>
      <c r="P42" s="2">
        <f t="shared" si="0"/>
        <v>0</v>
      </c>
      <c r="Q42" s="3"/>
      <c r="R42" s="3"/>
      <c r="S42" s="3"/>
      <c r="T42" s="3"/>
      <c r="U42" s="3"/>
      <c r="V42" s="3"/>
      <c r="W42" s="3"/>
      <c r="X42" s="3"/>
      <c r="Y42" s="3"/>
      <c r="AA42" s="2">
        <f t="shared" si="5"/>
        <v>0</v>
      </c>
    </row>
    <row r="43" spans="1:27" x14ac:dyDescent="0.15">
      <c r="A43" s="16"/>
      <c r="B43" s="16"/>
      <c r="C43" s="16"/>
      <c r="D43" s="6"/>
      <c r="E43" s="16"/>
      <c r="F43" s="6"/>
      <c r="G43" s="2">
        <f t="shared" si="1"/>
        <v>0</v>
      </c>
      <c r="H43" s="2"/>
      <c r="I43" s="2"/>
      <c r="J43" s="2">
        <f t="shared" si="2"/>
        <v>0</v>
      </c>
      <c r="K43" s="2"/>
      <c r="L43" s="2">
        <f t="shared" si="6"/>
        <v>0</v>
      </c>
      <c r="M43" s="2"/>
      <c r="N43" s="6"/>
      <c r="O43" s="2">
        <f t="shared" si="4"/>
        <v>0</v>
      </c>
      <c r="P43" s="2">
        <f t="shared" si="0"/>
        <v>0</v>
      </c>
      <c r="Q43" s="3"/>
      <c r="R43" s="3"/>
      <c r="S43" s="3"/>
      <c r="T43" s="3"/>
      <c r="U43" s="3"/>
      <c r="V43" s="3"/>
      <c r="W43" s="3"/>
      <c r="X43" s="3"/>
      <c r="Y43" s="3"/>
      <c r="AA43" s="2">
        <f t="shared" si="5"/>
        <v>0</v>
      </c>
    </row>
    <row r="44" spans="1:27" x14ac:dyDescent="0.15">
      <c r="A44" s="16"/>
      <c r="B44" s="16"/>
      <c r="C44" s="16"/>
      <c r="D44" s="93"/>
      <c r="E44" s="16"/>
      <c r="F44" s="6"/>
      <c r="G44" s="2">
        <f t="shared" si="1"/>
        <v>0</v>
      </c>
      <c r="H44" s="2"/>
      <c r="I44" s="2"/>
      <c r="J44" s="2">
        <f t="shared" si="2"/>
        <v>0</v>
      </c>
      <c r="K44" s="2"/>
      <c r="L44" s="2">
        <f t="shared" si="6"/>
        <v>0</v>
      </c>
      <c r="M44" s="2"/>
      <c r="N44" s="6"/>
      <c r="O44" s="2">
        <f t="shared" si="4"/>
        <v>0</v>
      </c>
      <c r="P44" s="2">
        <f t="shared" si="0"/>
        <v>0</v>
      </c>
      <c r="Q44" s="3"/>
      <c r="R44" s="3"/>
      <c r="S44" s="3"/>
      <c r="T44" s="3"/>
      <c r="U44" s="3"/>
      <c r="V44" s="3"/>
      <c r="W44" s="3"/>
      <c r="X44" s="3"/>
      <c r="Y44" s="3"/>
      <c r="AA44" s="2">
        <f t="shared" si="5"/>
        <v>0</v>
      </c>
    </row>
    <row r="45" spans="1:27" x14ac:dyDescent="0.15">
      <c r="A45" s="16"/>
      <c r="B45" s="16"/>
      <c r="C45" s="6"/>
      <c r="D45" s="6"/>
      <c r="E45" s="16"/>
      <c r="F45" s="6"/>
      <c r="G45" s="2">
        <f t="shared" si="1"/>
        <v>0</v>
      </c>
      <c r="H45" s="2"/>
      <c r="I45" s="2"/>
      <c r="J45" s="2">
        <f t="shared" si="2"/>
        <v>0</v>
      </c>
      <c r="K45" s="2"/>
      <c r="L45" s="2">
        <f t="shared" si="6"/>
        <v>0</v>
      </c>
      <c r="M45" s="2"/>
      <c r="N45" s="6"/>
      <c r="O45" s="2">
        <f t="shared" si="4"/>
        <v>0</v>
      </c>
      <c r="P45" s="2">
        <f t="shared" si="0"/>
        <v>0</v>
      </c>
      <c r="Q45" s="3"/>
      <c r="R45" s="3"/>
      <c r="S45" s="3"/>
      <c r="T45" s="3"/>
      <c r="U45" s="3"/>
      <c r="V45" s="3"/>
      <c r="W45" s="3"/>
      <c r="X45" s="3"/>
      <c r="Y45" s="3"/>
      <c r="AA45" s="2">
        <f t="shared" si="5"/>
        <v>0</v>
      </c>
    </row>
    <row r="46" spans="1:27" x14ac:dyDescent="0.15">
      <c r="A46" s="16"/>
      <c r="B46" s="16"/>
      <c r="C46" s="16"/>
      <c r="D46" s="6"/>
      <c r="E46" s="16"/>
      <c r="F46" s="6"/>
      <c r="G46" s="2">
        <f t="shared" si="1"/>
        <v>0</v>
      </c>
      <c r="H46" s="2"/>
      <c r="I46" s="2"/>
      <c r="J46" s="2">
        <f t="shared" si="2"/>
        <v>0</v>
      </c>
      <c r="K46" s="2"/>
      <c r="L46" s="2">
        <f t="shared" si="6"/>
        <v>0</v>
      </c>
      <c r="M46" s="2"/>
      <c r="N46" s="8"/>
      <c r="O46" s="2">
        <f t="shared" si="4"/>
        <v>0</v>
      </c>
      <c r="P46" s="2">
        <f t="shared" si="0"/>
        <v>0</v>
      </c>
      <c r="Q46" s="3"/>
      <c r="R46" s="3"/>
      <c r="S46" s="3"/>
      <c r="T46" s="3"/>
      <c r="U46" s="3"/>
      <c r="V46" s="3"/>
      <c r="W46" s="3"/>
      <c r="X46" s="3"/>
      <c r="Y46" s="3"/>
      <c r="AA46" s="2">
        <f t="shared" si="5"/>
        <v>0</v>
      </c>
    </row>
    <row r="47" spans="1:27" x14ac:dyDescent="0.15">
      <c r="A47" s="16"/>
      <c r="B47" s="16"/>
      <c r="C47" s="16"/>
      <c r="D47" s="6"/>
      <c r="E47" s="16"/>
      <c r="F47" s="6"/>
      <c r="G47" s="2">
        <f t="shared" si="1"/>
        <v>0</v>
      </c>
      <c r="H47" s="2"/>
      <c r="I47" s="2"/>
      <c r="J47" s="2">
        <f t="shared" si="2"/>
        <v>0</v>
      </c>
      <c r="K47" s="2"/>
      <c r="L47" s="2">
        <f t="shared" si="6"/>
        <v>0</v>
      </c>
      <c r="M47" s="2"/>
      <c r="N47" s="8"/>
      <c r="O47" s="2">
        <f t="shared" si="4"/>
        <v>0</v>
      </c>
      <c r="P47" s="2">
        <f t="shared" si="0"/>
        <v>0</v>
      </c>
      <c r="Q47" s="3"/>
      <c r="R47" s="3"/>
      <c r="S47" s="3"/>
      <c r="T47" s="3"/>
      <c r="U47" s="3"/>
      <c r="V47" s="3"/>
      <c r="W47" s="3"/>
      <c r="X47" s="3"/>
      <c r="Y47" s="3"/>
      <c r="AA47" s="2">
        <f t="shared" si="5"/>
        <v>0</v>
      </c>
    </row>
    <row r="48" spans="1:27" x14ac:dyDescent="0.15">
      <c r="A48" s="16"/>
      <c r="B48" s="16"/>
      <c r="C48" s="16"/>
      <c r="D48" s="93"/>
      <c r="E48" s="16"/>
      <c r="F48" s="6"/>
      <c r="G48" s="2">
        <f t="shared" si="1"/>
        <v>0</v>
      </c>
      <c r="H48" s="2"/>
      <c r="I48" s="2"/>
      <c r="J48" s="2">
        <f t="shared" si="2"/>
        <v>0</v>
      </c>
      <c r="K48" s="2"/>
      <c r="L48" s="2">
        <f t="shared" si="6"/>
        <v>0</v>
      </c>
      <c r="M48" s="2"/>
      <c r="N48" s="8"/>
      <c r="O48" s="2">
        <f t="shared" si="4"/>
        <v>0</v>
      </c>
      <c r="P48" s="2">
        <f t="shared" si="0"/>
        <v>0</v>
      </c>
      <c r="Q48" s="3"/>
      <c r="R48" s="3"/>
      <c r="S48" s="3"/>
      <c r="T48" s="3"/>
      <c r="U48" s="3"/>
      <c r="V48" s="3"/>
      <c r="W48" s="3"/>
      <c r="X48" s="3"/>
      <c r="Y48" s="3"/>
      <c r="AA48" s="2">
        <f t="shared" si="5"/>
        <v>0</v>
      </c>
    </row>
    <row r="49" spans="1:27" x14ac:dyDescent="0.15">
      <c r="A49" s="16"/>
      <c r="B49" s="16"/>
      <c r="C49" s="16"/>
      <c r="D49" s="93"/>
      <c r="E49" s="16"/>
      <c r="F49" s="6"/>
      <c r="G49" s="2">
        <f t="shared" ref="G49:G50" si="10">J48</f>
        <v>0</v>
      </c>
      <c r="H49" s="2"/>
      <c r="I49" s="2"/>
      <c r="J49" s="2">
        <f t="shared" ref="J49:J50" si="11">G49+H49-I49</f>
        <v>0</v>
      </c>
      <c r="K49" s="2"/>
      <c r="L49" s="2">
        <f t="shared" ref="L49" si="12">O48</f>
        <v>0</v>
      </c>
      <c r="M49" s="2"/>
      <c r="N49" s="8"/>
      <c r="O49" s="2">
        <f t="shared" ref="O49" si="13">L49+M49-N49</f>
        <v>0</v>
      </c>
      <c r="P49" s="2">
        <f t="shared" ref="P49" si="14">$Q$2*Q49+$R$2*R49+$S$2*S49+$T$2*T49+$U$2*U49+$V$2*V49+$W$2*W49+$X$2*X49+$Y$2*Y49</f>
        <v>0</v>
      </c>
      <c r="Q49" s="3"/>
      <c r="R49" s="3"/>
      <c r="S49" s="3"/>
      <c r="T49" s="3"/>
      <c r="U49" s="3"/>
      <c r="V49" s="3"/>
      <c r="W49" s="3"/>
      <c r="X49" s="3"/>
      <c r="Y49" s="3"/>
      <c r="AA49" s="2">
        <f t="shared" si="5"/>
        <v>0</v>
      </c>
    </row>
    <row r="50" spans="1:27" x14ac:dyDescent="0.15">
      <c r="A50" s="16"/>
      <c r="B50" s="16"/>
      <c r="C50" s="6"/>
      <c r="D50" s="6"/>
      <c r="E50" s="16"/>
      <c r="F50" s="6"/>
      <c r="G50" s="2">
        <f t="shared" si="10"/>
        <v>0</v>
      </c>
      <c r="H50" s="2"/>
      <c r="I50" s="2"/>
      <c r="J50" s="2">
        <f t="shared" si="11"/>
        <v>0</v>
      </c>
      <c r="K50" s="2"/>
      <c r="L50" s="2">
        <f t="shared" ref="L50" si="15">O49</f>
        <v>0</v>
      </c>
      <c r="M50" s="2"/>
      <c r="N50" s="8"/>
      <c r="O50" s="2">
        <f t="shared" ref="O50" si="16">L50+M50-N50</f>
        <v>0</v>
      </c>
      <c r="P50" s="2">
        <f t="shared" si="0"/>
        <v>0</v>
      </c>
      <c r="Q50" s="3"/>
      <c r="R50" s="3"/>
      <c r="S50" s="3"/>
      <c r="T50" s="3"/>
      <c r="U50" s="3"/>
      <c r="V50" s="3"/>
      <c r="W50" s="3"/>
      <c r="X50" s="3"/>
      <c r="Y50" s="3"/>
      <c r="AA50" s="2">
        <f t="shared" si="5"/>
        <v>0</v>
      </c>
    </row>
    <row r="51" spans="1:27" x14ac:dyDescent="0.15">
      <c r="A51" s="16"/>
      <c r="B51" s="16"/>
      <c r="C51" s="16"/>
      <c r="D51" s="93"/>
      <c r="E51" s="16"/>
      <c r="F51" s="6"/>
      <c r="G51" s="2">
        <f t="shared" si="1"/>
        <v>0</v>
      </c>
      <c r="H51" s="2"/>
      <c r="I51" s="2"/>
      <c r="J51" s="2">
        <f t="shared" si="2"/>
        <v>0</v>
      </c>
      <c r="K51" s="2"/>
      <c r="L51" s="2">
        <f t="shared" si="6"/>
        <v>0</v>
      </c>
      <c r="M51" s="2"/>
      <c r="N51" s="8"/>
      <c r="O51" s="2">
        <f t="shared" si="4"/>
        <v>0</v>
      </c>
      <c r="P51" s="2">
        <f t="shared" si="0"/>
        <v>0</v>
      </c>
      <c r="Q51" s="3"/>
      <c r="R51" s="3"/>
      <c r="S51" s="3"/>
      <c r="T51" s="3"/>
      <c r="U51" s="3"/>
      <c r="V51" s="3"/>
      <c r="W51" s="3"/>
      <c r="X51" s="3"/>
      <c r="Y51" s="3"/>
      <c r="AA51" s="2">
        <f t="shared" si="5"/>
        <v>0</v>
      </c>
    </row>
    <row r="52" spans="1:27" x14ac:dyDescent="0.15">
      <c r="A52" s="16"/>
      <c r="B52" s="16"/>
      <c r="C52" s="16"/>
      <c r="D52" s="6"/>
      <c r="E52" s="16"/>
      <c r="F52" s="6"/>
      <c r="G52" s="2">
        <f t="shared" si="1"/>
        <v>0</v>
      </c>
      <c r="H52" s="2"/>
      <c r="I52" s="2"/>
      <c r="J52" s="2">
        <f t="shared" si="2"/>
        <v>0</v>
      </c>
      <c r="K52" s="2"/>
      <c r="L52" s="2">
        <f t="shared" si="6"/>
        <v>0</v>
      </c>
      <c r="M52" s="2"/>
      <c r="N52" s="8"/>
      <c r="O52" s="2">
        <f t="shared" si="4"/>
        <v>0</v>
      </c>
      <c r="P52" s="2">
        <f t="shared" si="0"/>
        <v>0</v>
      </c>
      <c r="Q52" s="3"/>
      <c r="R52" s="3"/>
      <c r="S52" s="3"/>
      <c r="T52" s="3"/>
      <c r="U52" s="3"/>
      <c r="V52" s="3"/>
      <c r="W52" s="3"/>
      <c r="X52" s="3"/>
      <c r="Y52" s="3"/>
      <c r="AA52" s="2">
        <f t="shared" si="5"/>
        <v>0</v>
      </c>
    </row>
    <row r="53" spans="1:27" x14ac:dyDescent="0.15">
      <c r="A53" s="16"/>
      <c r="B53" s="16"/>
      <c r="C53" s="16"/>
      <c r="D53" s="6"/>
      <c r="E53" s="16"/>
      <c r="F53" s="6"/>
      <c r="G53" s="2">
        <f t="shared" ref="G53:G63" si="17">J52</f>
        <v>0</v>
      </c>
      <c r="H53" s="2"/>
      <c r="I53" s="2"/>
      <c r="J53" s="2">
        <f t="shared" ref="J53:J63" si="18">G53+H53-I53</f>
        <v>0</v>
      </c>
      <c r="K53" s="2"/>
      <c r="L53" s="2">
        <f t="shared" ref="L53:L70" si="19">O52</f>
        <v>0</v>
      </c>
      <c r="M53" s="2"/>
      <c r="N53" s="8"/>
      <c r="O53" s="2">
        <f t="shared" ref="O53:O63" si="20">L53+M53-N53</f>
        <v>0</v>
      </c>
      <c r="P53" s="2">
        <f t="shared" ref="P53:P70" si="21">$Q$2*Q53+$R$2*R53+$S$2*S53+$T$2*T53+$U$2*U53+$V$2*V53+$W$2*W53+$X$2*X53+$Y$2*Y53</f>
        <v>0</v>
      </c>
      <c r="Q53" s="3"/>
      <c r="R53" s="3"/>
      <c r="S53" s="3"/>
      <c r="T53" s="3"/>
      <c r="U53" s="3"/>
      <c r="V53" s="3"/>
      <c r="W53" s="3"/>
      <c r="X53" s="3"/>
      <c r="Y53" s="3"/>
      <c r="AA53" s="2">
        <f t="shared" ref="AA53:AA72" si="22">J53+O53</f>
        <v>0</v>
      </c>
    </row>
    <row r="54" spans="1:27" x14ac:dyDescent="0.15">
      <c r="A54" s="16"/>
      <c r="B54" s="16"/>
      <c r="C54" s="6"/>
      <c r="D54" s="6"/>
      <c r="E54" s="16"/>
      <c r="F54" s="6"/>
      <c r="G54" s="2">
        <f t="shared" si="17"/>
        <v>0</v>
      </c>
      <c r="H54" s="2"/>
      <c r="I54" s="2"/>
      <c r="J54" s="2">
        <f t="shared" si="18"/>
        <v>0</v>
      </c>
      <c r="K54" s="2"/>
      <c r="L54" s="2">
        <f t="shared" si="19"/>
        <v>0</v>
      </c>
      <c r="M54" s="2"/>
      <c r="N54" s="8"/>
      <c r="O54" s="2">
        <f t="shared" si="20"/>
        <v>0</v>
      </c>
      <c r="P54" s="2">
        <f t="shared" si="21"/>
        <v>0</v>
      </c>
      <c r="Q54" s="3"/>
      <c r="R54" s="3"/>
      <c r="S54" s="3"/>
      <c r="T54" s="3"/>
      <c r="U54" s="3"/>
      <c r="V54" s="3"/>
      <c r="W54" s="3"/>
      <c r="X54" s="3"/>
      <c r="Y54" s="3"/>
      <c r="AA54" s="2">
        <f t="shared" si="22"/>
        <v>0</v>
      </c>
    </row>
    <row r="55" spans="1:27" x14ac:dyDescent="0.15">
      <c r="A55" s="16"/>
      <c r="B55" s="16"/>
      <c r="C55" s="6"/>
      <c r="D55" s="6"/>
      <c r="E55" s="16"/>
      <c r="F55" s="6"/>
      <c r="G55" s="2">
        <f t="shared" si="17"/>
        <v>0</v>
      </c>
      <c r="H55" s="2"/>
      <c r="I55" s="2"/>
      <c r="J55" s="2">
        <f t="shared" si="18"/>
        <v>0</v>
      </c>
      <c r="K55" s="2"/>
      <c r="L55" s="2">
        <f t="shared" si="19"/>
        <v>0</v>
      </c>
      <c r="M55" s="2"/>
      <c r="N55" s="8"/>
      <c r="O55" s="2">
        <f t="shared" si="20"/>
        <v>0</v>
      </c>
      <c r="P55" s="2">
        <f t="shared" si="21"/>
        <v>0</v>
      </c>
      <c r="Q55" s="3"/>
      <c r="R55" s="3"/>
      <c r="S55" s="3"/>
      <c r="T55" s="3"/>
      <c r="U55" s="3"/>
      <c r="V55" s="3"/>
      <c r="W55" s="3"/>
      <c r="X55" s="3"/>
      <c r="Y55" s="3"/>
      <c r="AA55" s="2">
        <f t="shared" si="22"/>
        <v>0</v>
      </c>
    </row>
    <row r="56" spans="1:27" x14ac:dyDescent="0.15">
      <c r="A56" s="16"/>
      <c r="B56" s="16"/>
      <c r="C56" s="16"/>
      <c r="D56" s="6"/>
      <c r="E56" s="96"/>
      <c r="F56" s="6"/>
      <c r="G56" s="2">
        <f t="shared" si="17"/>
        <v>0</v>
      </c>
      <c r="H56" s="2"/>
      <c r="I56" s="2"/>
      <c r="J56" s="2">
        <f t="shared" si="18"/>
        <v>0</v>
      </c>
      <c r="K56" s="2"/>
      <c r="L56" s="2">
        <f t="shared" si="19"/>
        <v>0</v>
      </c>
      <c r="M56" s="2"/>
      <c r="N56" s="8"/>
      <c r="O56" s="2">
        <f t="shared" si="20"/>
        <v>0</v>
      </c>
      <c r="P56" s="2">
        <f t="shared" si="21"/>
        <v>0</v>
      </c>
      <c r="Q56" s="3"/>
      <c r="R56" s="3"/>
      <c r="S56" s="3"/>
      <c r="T56" s="3"/>
      <c r="U56" s="3"/>
      <c r="V56" s="3"/>
      <c r="W56" s="3"/>
      <c r="X56" s="3"/>
      <c r="Y56" s="3"/>
      <c r="AA56" s="2">
        <f t="shared" si="22"/>
        <v>0</v>
      </c>
    </row>
    <row r="57" spans="1:27" x14ac:dyDescent="0.15">
      <c r="A57" s="16"/>
      <c r="B57" s="16"/>
      <c r="C57" s="6"/>
      <c r="D57" s="6"/>
      <c r="E57" s="96"/>
      <c r="F57" s="6"/>
      <c r="G57" s="2">
        <f t="shared" si="17"/>
        <v>0</v>
      </c>
      <c r="H57" s="2"/>
      <c r="I57" s="2"/>
      <c r="J57" s="2">
        <f t="shared" si="18"/>
        <v>0</v>
      </c>
      <c r="K57" s="2"/>
      <c r="L57" s="2">
        <f t="shared" si="19"/>
        <v>0</v>
      </c>
      <c r="M57" s="2"/>
      <c r="N57" s="8"/>
      <c r="O57" s="2">
        <f t="shared" si="20"/>
        <v>0</v>
      </c>
      <c r="P57" s="2">
        <f t="shared" si="21"/>
        <v>0</v>
      </c>
      <c r="Q57" s="3"/>
      <c r="R57" s="3"/>
      <c r="S57" s="3"/>
      <c r="T57" s="3"/>
      <c r="U57" s="3"/>
      <c r="V57" s="3"/>
      <c r="W57" s="3"/>
      <c r="X57" s="3"/>
      <c r="Y57" s="3"/>
      <c r="AA57" s="2">
        <f t="shared" si="22"/>
        <v>0</v>
      </c>
    </row>
    <row r="58" spans="1:27" x14ac:dyDescent="0.15">
      <c r="A58" s="16"/>
      <c r="B58" s="16"/>
      <c r="C58" s="16"/>
      <c r="D58" s="6"/>
      <c r="E58" s="96"/>
      <c r="F58" s="6"/>
      <c r="G58" s="2">
        <f t="shared" si="17"/>
        <v>0</v>
      </c>
      <c r="H58" s="2"/>
      <c r="I58" s="2"/>
      <c r="J58" s="2">
        <f t="shared" si="18"/>
        <v>0</v>
      </c>
      <c r="K58" s="2"/>
      <c r="L58" s="2">
        <f t="shared" si="19"/>
        <v>0</v>
      </c>
      <c r="M58" s="2"/>
      <c r="N58" s="6"/>
      <c r="O58" s="2">
        <f t="shared" si="20"/>
        <v>0</v>
      </c>
      <c r="P58" s="2">
        <f t="shared" si="21"/>
        <v>0</v>
      </c>
      <c r="Q58" s="3"/>
      <c r="R58" s="3"/>
      <c r="S58" s="3"/>
      <c r="T58" s="3"/>
      <c r="U58" s="3"/>
      <c r="V58" s="3"/>
      <c r="W58" s="3"/>
      <c r="X58" s="3"/>
      <c r="Y58" s="3"/>
      <c r="AA58" s="2">
        <f t="shared" si="22"/>
        <v>0</v>
      </c>
    </row>
    <row r="59" spans="1:27" x14ac:dyDescent="0.15">
      <c r="A59" s="16"/>
      <c r="B59" s="16"/>
      <c r="C59" s="6"/>
      <c r="D59" s="93"/>
      <c r="E59" s="96"/>
      <c r="F59" s="6"/>
      <c r="G59" s="2">
        <f t="shared" si="17"/>
        <v>0</v>
      </c>
      <c r="H59" s="2"/>
      <c r="I59" s="2"/>
      <c r="J59" s="2">
        <f t="shared" si="18"/>
        <v>0</v>
      </c>
      <c r="K59" s="2"/>
      <c r="L59" s="2">
        <f t="shared" si="19"/>
        <v>0</v>
      </c>
      <c r="M59" s="2"/>
      <c r="N59" s="8"/>
      <c r="O59" s="2">
        <f t="shared" si="20"/>
        <v>0</v>
      </c>
      <c r="P59" s="2">
        <f t="shared" si="21"/>
        <v>0</v>
      </c>
      <c r="Q59" s="3"/>
      <c r="R59" s="3"/>
      <c r="S59" s="3"/>
      <c r="T59" s="3"/>
      <c r="U59" s="3"/>
      <c r="V59" s="3"/>
      <c r="W59" s="3"/>
      <c r="X59" s="3"/>
      <c r="Y59" s="3"/>
      <c r="AA59" s="2">
        <f t="shared" si="22"/>
        <v>0</v>
      </c>
    </row>
    <row r="60" spans="1:27" x14ac:dyDescent="0.15">
      <c r="A60" s="16"/>
      <c r="B60" s="16"/>
      <c r="C60" s="6"/>
      <c r="D60" s="6"/>
      <c r="E60" s="96"/>
      <c r="F60" s="6"/>
      <c r="G60" s="2">
        <f t="shared" si="17"/>
        <v>0</v>
      </c>
      <c r="H60" s="2"/>
      <c r="I60" s="2"/>
      <c r="J60" s="2">
        <f t="shared" si="18"/>
        <v>0</v>
      </c>
      <c r="K60" s="2"/>
      <c r="L60" s="2">
        <f t="shared" si="19"/>
        <v>0</v>
      </c>
      <c r="M60" s="2"/>
      <c r="N60" s="8"/>
      <c r="O60" s="2">
        <f t="shared" si="20"/>
        <v>0</v>
      </c>
      <c r="P60" s="2">
        <f t="shared" si="21"/>
        <v>0</v>
      </c>
      <c r="Q60" s="3"/>
      <c r="R60" s="3"/>
      <c r="S60" s="3"/>
      <c r="T60" s="3"/>
      <c r="U60" s="3"/>
      <c r="V60" s="3"/>
      <c r="W60" s="3"/>
      <c r="X60" s="3"/>
      <c r="Y60" s="3"/>
      <c r="AA60" s="2">
        <f t="shared" si="22"/>
        <v>0</v>
      </c>
    </row>
    <row r="61" spans="1:27" x14ac:dyDescent="0.15">
      <c r="A61" s="16"/>
      <c r="B61" s="16"/>
      <c r="C61" s="6"/>
      <c r="D61" s="93"/>
      <c r="E61" s="96"/>
      <c r="F61" s="6"/>
      <c r="G61" s="2">
        <f t="shared" si="17"/>
        <v>0</v>
      </c>
      <c r="H61" s="2"/>
      <c r="I61" s="2"/>
      <c r="J61" s="2">
        <f t="shared" si="18"/>
        <v>0</v>
      </c>
      <c r="K61" s="2"/>
      <c r="L61" s="2">
        <f t="shared" si="19"/>
        <v>0</v>
      </c>
      <c r="M61" s="2"/>
      <c r="N61" s="8"/>
      <c r="O61" s="2">
        <f t="shared" si="20"/>
        <v>0</v>
      </c>
      <c r="P61" s="2">
        <f t="shared" si="21"/>
        <v>0</v>
      </c>
      <c r="Q61" s="3"/>
      <c r="R61" s="3"/>
      <c r="S61" s="3"/>
      <c r="T61" s="3"/>
      <c r="U61" s="3"/>
      <c r="V61" s="3"/>
      <c r="W61" s="3"/>
      <c r="X61" s="3"/>
      <c r="Y61" s="3"/>
      <c r="AA61" s="2">
        <f t="shared" si="22"/>
        <v>0</v>
      </c>
    </row>
    <row r="62" spans="1:27" x14ac:dyDescent="0.15">
      <c r="A62" s="16"/>
      <c r="B62" s="16"/>
      <c r="C62" s="6"/>
      <c r="D62" s="93"/>
      <c r="E62" s="96"/>
      <c r="F62" s="6"/>
      <c r="G62" s="2">
        <f t="shared" si="17"/>
        <v>0</v>
      </c>
      <c r="H62" s="2"/>
      <c r="I62" s="2"/>
      <c r="J62" s="2">
        <f t="shared" si="18"/>
        <v>0</v>
      </c>
      <c r="K62" s="2"/>
      <c r="L62" s="2">
        <f t="shared" si="19"/>
        <v>0</v>
      </c>
      <c r="M62" s="2"/>
      <c r="N62" s="8"/>
      <c r="O62" s="2">
        <f t="shared" si="20"/>
        <v>0</v>
      </c>
      <c r="P62" s="2">
        <f t="shared" si="21"/>
        <v>0</v>
      </c>
      <c r="Q62" s="3"/>
      <c r="R62" s="3"/>
      <c r="S62" s="3"/>
      <c r="T62" s="3"/>
      <c r="U62" s="3"/>
      <c r="V62" s="3"/>
      <c r="W62" s="3"/>
      <c r="X62" s="3"/>
      <c r="Y62" s="3"/>
      <c r="AA62" s="2">
        <f t="shared" si="22"/>
        <v>0</v>
      </c>
    </row>
    <row r="63" spans="1:27" x14ac:dyDescent="0.15">
      <c r="A63" s="16"/>
      <c r="B63" s="16"/>
      <c r="C63" s="16"/>
      <c r="D63" s="93"/>
      <c r="E63" s="96"/>
      <c r="F63" s="6"/>
      <c r="G63" s="2">
        <f t="shared" si="17"/>
        <v>0</v>
      </c>
      <c r="H63" s="2"/>
      <c r="I63" s="2"/>
      <c r="J63" s="2">
        <f t="shared" si="18"/>
        <v>0</v>
      </c>
      <c r="K63" s="2"/>
      <c r="L63" s="2">
        <f t="shared" si="19"/>
        <v>0</v>
      </c>
      <c r="M63" s="2"/>
      <c r="N63" s="6"/>
      <c r="O63" s="2">
        <f t="shared" si="20"/>
        <v>0</v>
      </c>
      <c r="P63" s="2">
        <f t="shared" si="21"/>
        <v>0</v>
      </c>
      <c r="Q63" s="3"/>
      <c r="R63" s="3"/>
      <c r="S63" s="3"/>
      <c r="T63" s="3"/>
      <c r="U63" s="3"/>
      <c r="V63" s="3"/>
      <c r="W63" s="3"/>
      <c r="X63" s="3"/>
      <c r="Y63" s="3"/>
      <c r="AA63" s="2">
        <f t="shared" si="22"/>
        <v>0</v>
      </c>
    </row>
    <row r="64" spans="1:27" x14ac:dyDescent="0.15">
      <c r="A64" s="16"/>
      <c r="B64" s="16"/>
      <c r="C64" s="16"/>
      <c r="D64" s="6"/>
      <c r="E64" s="96"/>
      <c r="F64" s="6"/>
      <c r="G64" s="2">
        <f>J63</f>
        <v>0</v>
      </c>
      <c r="H64" s="2"/>
      <c r="I64" s="2"/>
      <c r="J64" s="2">
        <f>G64+H64-I64</f>
        <v>0</v>
      </c>
      <c r="K64" s="2"/>
      <c r="L64" s="2">
        <f t="shared" si="19"/>
        <v>0</v>
      </c>
      <c r="M64" s="2"/>
      <c r="N64" s="6"/>
      <c r="O64" s="2">
        <f>L64+M64-N64</f>
        <v>0</v>
      </c>
      <c r="P64" s="2">
        <f t="shared" si="21"/>
        <v>0</v>
      </c>
      <c r="Q64" s="3"/>
      <c r="R64" s="3"/>
      <c r="S64" s="3"/>
      <c r="T64" s="3"/>
      <c r="U64" s="3"/>
      <c r="V64" s="3"/>
      <c r="W64" s="3"/>
      <c r="X64" s="3"/>
      <c r="Y64" s="3"/>
      <c r="AA64" s="2">
        <f t="shared" si="22"/>
        <v>0</v>
      </c>
    </row>
    <row r="65" spans="1:27" x14ac:dyDescent="0.15">
      <c r="A65" s="16"/>
      <c r="B65" s="16"/>
      <c r="C65" s="16"/>
      <c r="D65" s="6"/>
      <c r="E65" s="96"/>
      <c r="F65" s="6"/>
      <c r="G65" s="2">
        <f>J64</f>
        <v>0</v>
      </c>
      <c r="H65" s="2"/>
      <c r="I65" s="2"/>
      <c r="J65" s="2">
        <f>G65+H65-I65</f>
        <v>0</v>
      </c>
      <c r="K65" s="2"/>
      <c r="L65" s="2">
        <f t="shared" si="19"/>
        <v>0</v>
      </c>
      <c r="M65" s="2"/>
      <c r="N65" s="6"/>
      <c r="O65" s="2">
        <f>L65+M65-N65</f>
        <v>0</v>
      </c>
      <c r="P65" s="2">
        <f t="shared" si="21"/>
        <v>0</v>
      </c>
      <c r="Q65" s="3"/>
      <c r="R65" s="3"/>
      <c r="S65" s="3"/>
      <c r="T65" s="3"/>
      <c r="U65" s="3"/>
      <c r="V65" s="3"/>
      <c r="W65" s="3"/>
      <c r="X65" s="3"/>
      <c r="Y65" s="3"/>
      <c r="AA65" s="2">
        <f t="shared" si="22"/>
        <v>0</v>
      </c>
    </row>
    <row r="66" spans="1:27" x14ac:dyDescent="0.15">
      <c r="A66" s="16"/>
      <c r="B66" s="16"/>
      <c r="C66" s="6"/>
      <c r="D66" s="6"/>
      <c r="E66" s="96"/>
      <c r="F66" s="6"/>
      <c r="G66" s="2">
        <f>J65</f>
        <v>0</v>
      </c>
      <c r="H66" s="2"/>
      <c r="I66" s="2"/>
      <c r="J66" s="2">
        <f>G66+H66-I66</f>
        <v>0</v>
      </c>
      <c r="K66" s="2"/>
      <c r="L66" s="2">
        <f t="shared" si="19"/>
        <v>0</v>
      </c>
      <c r="M66" s="2"/>
      <c r="N66" s="6"/>
      <c r="O66" s="2">
        <f>L66+M66-N66</f>
        <v>0</v>
      </c>
      <c r="P66" s="2">
        <f t="shared" si="21"/>
        <v>0</v>
      </c>
      <c r="Q66" s="3"/>
      <c r="R66" s="3"/>
      <c r="S66" s="3"/>
      <c r="T66" s="3"/>
      <c r="U66" s="3"/>
      <c r="V66" s="3"/>
      <c r="W66" s="3"/>
      <c r="X66" s="3"/>
      <c r="Y66" s="3"/>
      <c r="AA66" s="2">
        <f t="shared" si="22"/>
        <v>0</v>
      </c>
    </row>
    <row r="67" spans="1:27" x14ac:dyDescent="0.15">
      <c r="A67" s="16"/>
      <c r="B67" s="16"/>
      <c r="C67" s="16"/>
      <c r="D67" s="6"/>
      <c r="E67" s="96"/>
      <c r="F67" s="6"/>
      <c r="G67" s="2">
        <f>J66</f>
        <v>0</v>
      </c>
      <c r="H67" s="2"/>
      <c r="I67" s="2"/>
      <c r="J67" s="2">
        <f>G67+H67-I67</f>
        <v>0</v>
      </c>
      <c r="K67" s="2"/>
      <c r="L67" s="2">
        <f t="shared" si="19"/>
        <v>0</v>
      </c>
      <c r="M67" s="2"/>
      <c r="N67" s="6"/>
      <c r="O67" s="2">
        <f>L67+M67-N67</f>
        <v>0</v>
      </c>
      <c r="P67" s="2">
        <f t="shared" si="21"/>
        <v>0</v>
      </c>
      <c r="Q67" s="3"/>
      <c r="R67" s="3"/>
      <c r="S67" s="3"/>
      <c r="T67" s="3"/>
      <c r="U67" s="3"/>
      <c r="V67" s="3"/>
      <c r="W67" s="3"/>
      <c r="X67" s="3"/>
      <c r="Y67" s="3"/>
      <c r="AA67" s="2">
        <f t="shared" si="22"/>
        <v>0</v>
      </c>
    </row>
    <row r="68" spans="1:27" x14ac:dyDescent="0.15">
      <c r="A68" s="16"/>
      <c r="B68" s="16"/>
      <c r="C68" s="16"/>
      <c r="D68" s="93"/>
      <c r="E68" s="96"/>
      <c r="F68" s="6"/>
      <c r="G68" s="2">
        <f t="shared" ref="G68:G70" si="23">J67</f>
        <v>0</v>
      </c>
      <c r="H68" s="2"/>
      <c r="I68" s="2"/>
      <c r="J68" s="2">
        <f t="shared" ref="J68:J70" si="24">G68+H68-I68</f>
        <v>0</v>
      </c>
      <c r="K68" s="2"/>
      <c r="L68" s="2">
        <f t="shared" si="19"/>
        <v>0</v>
      </c>
      <c r="M68" s="2"/>
      <c r="N68" s="6"/>
      <c r="O68" s="2">
        <f t="shared" ref="O68:O70" si="25">L68+M68-N68</f>
        <v>0</v>
      </c>
      <c r="P68" s="2">
        <f t="shared" si="21"/>
        <v>0</v>
      </c>
      <c r="Q68" s="3"/>
      <c r="R68" s="3"/>
      <c r="S68" s="3"/>
      <c r="T68" s="3"/>
      <c r="U68" s="3"/>
      <c r="V68" s="3"/>
      <c r="W68" s="3"/>
      <c r="X68" s="3"/>
      <c r="Y68" s="3"/>
      <c r="AA68" s="2">
        <f t="shared" si="22"/>
        <v>0</v>
      </c>
    </row>
    <row r="69" spans="1:27" x14ac:dyDescent="0.15">
      <c r="A69" s="16"/>
      <c r="B69" s="16"/>
      <c r="C69" s="6"/>
      <c r="D69" s="93"/>
      <c r="E69" s="96"/>
      <c r="F69" s="6"/>
      <c r="G69" s="2">
        <f t="shared" si="23"/>
        <v>0</v>
      </c>
      <c r="H69" s="2"/>
      <c r="I69" s="2"/>
      <c r="J69" s="2">
        <f t="shared" si="24"/>
        <v>0</v>
      </c>
      <c r="K69" s="2"/>
      <c r="L69" s="2">
        <f t="shared" si="19"/>
        <v>0</v>
      </c>
      <c r="M69" s="2"/>
      <c r="N69" s="6"/>
      <c r="O69" s="2">
        <f t="shared" si="25"/>
        <v>0</v>
      </c>
      <c r="P69" s="2">
        <f t="shared" si="21"/>
        <v>0</v>
      </c>
      <c r="Q69" s="3"/>
      <c r="R69" s="3"/>
      <c r="S69" s="3"/>
      <c r="T69" s="3"/>
      <c r="U69" s="3"/>
      <c r="V69" s="3"/>
      <c r="W69" s="3"/>
      <c r="X69" s="3"/>
      <c r="Y69" s="3"/>
      <c r="AA69" s="2">
        <f t="shared" si="22"/>
        <v>0</v>
      </c>
    </row>
    <row r="70" spans="1:27" x14ac:dyDescent="0.15">
      <c r="A70" s="16"/>
      <c r="B70" s="16"/>
      <c r="C70" s="16"/>
      <c r="D70" s="6"/>
      <c r="E70" s="96"/>
      <c r="F70" s="6"/>
      <c r="G70" s="2">
        <f t="shared" si="23"/>
        <v>0</v>
      </c>
      <c r="H70" s="2"/>
      <c r="I70" s="2"/>
      <c r="J70" s="2">
        <f t="shared" si="24"/>
        <v>0</v>
      </c>
      <c r="K70" s="2"/>
      <c r="L70" s="2">
        <f t="shared" si="19"/>
        <v>0</v>
      </c>
      <c r="M70" s="2"/>
      <c r="N70" s="6"/>
      <c r="O70" s="2">
        <f t="shared" si="25"/>
        <v>0</v>
      </c>
      <c r="P70" s="2">
        <f t="shared" si="21"/>
        <v>0</v>
      </c>
      <c r="Q70" s="3"/>
      <c r="R70" s="3"/>
      <c r="S70" s="3"/>
      <c r="T70" s="3"/>
      <c r="U70" s="3"/>
      <c r="V70" s="3"/>
      <c r="W70" s="3"/>
      <c r="X70" s="3"/>
      <c r="Y70" s="3"/>
      <c r="AA70" s="2">
        <f t="shared" si="22"/>
        <v>0</v>
      </c>
    </row>
    <row r="71" spans="1:27" x14ac:dyDescent="0.15">
      <c r="A71" s="16"/>
      <c r="B71" s="16"/>
      <c r="C71" s="6"/>
      <c r="D71" s="93"/>
      <c r="E71" s="96"/>
      <c r="F71" s="6"/>
      <c r="G71" s="2">
        <f t="shared" ref="G71:G72" si="26">J70</f>
        <v>0</v>
      </c>
      <c r="H71" s="2"/>
      <c r="I71" s="2"/>
      <c r="J71" s="2">
        <f t="shared" ref="J71:J72" si="27">G71+H71-I71</f>
        <v>0</v>
      </c>
      <c r="K71" s="2"/>
      <c r="L71" s="2">
        <f t="shared" si="6"/>
        <v>0</v>
      </c>
      <c r="M71" s="2"/>
      <c r="N71" s="6"/>
      <c r="O71" s="2">
        <f t="shared" ref="O71:O72" si="28">L71+M71-N71</f>
        <v>0</v>
      </c>
      <c r="P71" s="2">
        <f t="shared" si="0"/>
        <v>0</v>
      </c>
      <c r="Q71" s="3"/>
      <c r="R71" s="3"/>
      <c r="S71" s="3"/>
      <c r="T71" s="3"/>
      <c r="U71" s="3"/>
      <c r="V71" s="3"/>
      <c r="W71" s="3"/>
      <c r="X71" s="3"/>
      <c r="Y71" s="3"/>
      <c r="AA71" s="2">
        <f t="shared" si="22"/>
        <v>0</v>
      </c>
    </row>
    <row r="72" spans="1:27" x14ac:dyDescent="0.15">
      <c r="A72" s="16"/>
      <c r="B72" s="16"/>
      <c r="C72" s="6"/>
      <c r="D72" s="93"/>
      <c r="E72" s="96"/>
      <c r="F72" s="6"/>
      <c r="G72" s="2">
        <f t="shared" si="26"/>
        <v>0</v>
      </c>
      <c r="H72" s="2"/>
      <c r="I72" s="2"/>
      <c r="J72" s="2">
        <f t="shared" si="27"/>
        <v>0</v>
      </c>
      <c r="K72" s="2"/>
      <c r="L72" s="2">
        <f t="shared" si="6"/>
        <v>0</v>
      </c>
      <c r="M72" s="2"/>
      <c r="N72" s="6"/>
      <c r="O72" s="2">
        <f t="shared" si="28"/>
        <v>0</v>
      </c>
      <c r="P72" s="2">
        <f t="shared" si="0"/>
        <v>0</v>
      </c>
      <c r="Q72" s="3"/>
      <c r="R72" s="3"/>
      <c r="S72" s="3"/>
      <c r="T72" s="3"/>
      <c r="U72" s="3"/>
      <c r="V72" s="3"/>
      <c r="W72" s="3"/>
      <c r="X72" s="3"/>
      <c r="Y72" s="3"/>
      <c r="AA72" s="2">
        <f t="shared" si="22"/>
        <v>0</v>
      </c>
    </row>
    <row r="73" spans="1:27" x14ac:dyDescent="0.15">
      <c r="A73" s="16"/>
      <c r="B73" s="16"/>
      <c r="C73" s="16"/>
      <c r="D73" s="93"/>
      <c r="E73" s="96"/>
      <c r="F73" s="6"/>
      <c r="G73" s="2">
        <f t="shared" ref="G73:G94" si="29">J72</f>
        <v>0</v>
      </c>
      <c r="H73" s="2"/>
      <c r="I73" s="2"/>
      <c r="J73" s="2">
        <f t="shared" ref="J73:J94" si="30">G73+H73-I73</f>
        <v>0</v>
      </c>
      <c r="K73" s="2"/>
      <c r="L73" s="2">
        <f t="shared" ref="L73:L94" si="31">O72</f>
        <v>0</v>
      </c>
      <c r="M73" s="2"/>
      <c r="N73" s="6"/>
      <c r="O73" s="2">
        <f t="shared" ref="O73:O94" si="32">L73+M73-N73</f>
        <v>0</v>
      </c>
      <c r="P73" s="2">
        <f t="shared" ref="P73:P94" si="33">$Q$2*Q73+$R$2*R73+$S$2*S73+$T$2*T73+$U$2*U73+$V$2*V73+$W$2*W73+$X$2*X73+$Y$2*Y73</f>
        <v>0</v>
      </c>
      <c r="Q73" s="3"/>
      <c r="R73" s="3"/>
      <c r="S73" s="3"/>
      <c r="T73" s="3"/>
      <c r="U73" s="3"/>
      <c r="V73" s="3"/>
      <c r="W73" s="3"/>
      <c r="X73" s="3"/>
      <c r="Y73" s="3"/>
      <c r="AA73" s="2">
        <f t="shared" ref="AA73:AA94" si="34">J73+O73</f>
        <v>0</v>
      </c>
    </row>
    <row r="74" spans="1:27" x14ac:dyDescent="0.15">
      <c r="A74" s="16"/>
      <c r="B74" s="16"/>
      <c r="C74" s="16"/>
      <c r="D74" s="93"/>
      <c r="E74" s="96"/>
      <c r="F74" s="6"/>
      <c r="G74" s="2">
        <f t="shared" si="29"/>
        <v>0</v>
      </c>
      <c r="H74" s="2"/>
      <c r="I74" s="2"/>
      <c r="J74" s="2">
        <f t="shared" si="30"/>
        <v>0</v>
      </c>
      <c r="K74" s="2"/>
      <c r="L74" s="2">
        <f t="shared" si="31"/>
        <v>0</v>
      </c>
      <c r="M74" s="2"/>
      <c r="N74" s="6"/>
      <c r="O74" s="2">
        <f t="shared" si="32"/>
        <v>0</v>
      </c>
      <c r="P74" s="2">
        <f t="shared" si="33"/>
        <v>0</v>
      </c>
      <c r="Q74" s="3"/>
      <c r="R74" s="3"/>
      <c r="S74" s="3"/>
      <c r="T74" s="3"/>
      <c r="U74" s="3"/>
      <c r="V74" s="3"/>
      <c r="W74" s="3"/>
      <c r="X74" s="3"/>
      <c r="Y74" s="3"/>
      <c r="AA74" s="2">
        <f t="shared" si="34"/>
        <v>0</v>
      </c>
    </row>
    <row r="75" spans="1:27" x14ac:dyDescent="0.15">
      <c r="A75" s="16"/>
      <c r="B75" s="16"/>
      <c r="C75" s="16"/>
      <c r="D75" s="93"/>
      <c r="E75" s="96"/>
      <c r="F75" s="6"/>
      <c r="G75" s="2">
        <f t="shared" si="29"/>
        <v>0</v>
      </c>
      <c r="H75" s="2"/>
      <c r="I75" s="2"/>
      <c r="J75" s="2">
        <f t="shared" si="30"/>
        <v>0</v>
      </c>
      <c r="K75" s="2"/>
      <c r="L75" s="2">
        <f t="shared" si="31"/>
        <v>0</v>
      </c>
      <c r="M75" s="2"/>
      <c r="N75" s="6"/>
      <c r="O75" s="2">
        <f t="shared" si="32"/>
        <v>0</v>
      </c>
      <c r="P75" s="2">
        <f t="shared" si="33"/>
        <v>0</v>
      </c>
      <c r="Q75" s="3"/>
      <c r="R75" s="3"/>
      <c r="S75" s="3"/>
      <c r="T75" s="3"/>
      <c r="U75" s="3"/>
      <c r="V75" s="3"/>
      <c r="W75" s="3"/>
      <c r="X75" s="3"/>
      <c r="Y75" s="3"/>
      <c r="AA75" s="2">
        <f t="shared" si="34"/>
        <v>0</v>
      </c>
    </row>
    <row r="76" spans="1:27" x14ac:dyDescent="0.15">
      <c r="A76" s="16"/>
      <c r="B76" s="16"/>
      <c r="C76" s="16"/>
      <c r="D76" s="93"/>
      <c r="E76" s="96"/>
      <c r="F76" s="6"/>
      <c r="G76" s="2">
        <f t="shared" si="29"/>
        <v>0</v>
      </c>
      <c r="H76" s="2"/>
      <c r="I76" s="2"/>
      <c r="J76" s="2">
        <f t="shared" si="30"/>
        <v>0</v>
      </c>
      <c r="K76" s="2"/>
      <c r="L76" s="2">
        <f t="shared" si="31"/>
        <v>0</v>
      </c>
      <c r="M76" s="2"/>
      <c r="N76" s="6"/>
      <c r="O76" s="2">
        <f t="shared" si="32"/>
        <v>0</v>
      </c>
      <c r="P76" s="2">
        <f t="shared" si="33"/>
        <v>0</v>
      </c>
      <c r="Q76" s="3"/>
      <c r="R76" s="3"/>
      <c r="S76" s="3"/>
      <c r="T76" s="3"/>
      <c r="U76" s="3"/>
      <c r="V76" s="3"/>
      <c r="W76" s="3"/>
      <c r="X76" s="3"/>
      <c r="Y76" s="3"/>
      <c r="AA76" s="2">
        <f t="shared" si="34"/>
        <v>0</v>
      </c>
    </row>
    <row r="77" spans="1:27" x14ac:dyDescent="0.15">
      <c r="A77" s="16"/>
      <c r="B77" s="16"/>
      <c r="C77" s="16"/>
      <c r="D77" s="6"/>
      <c r="E77" s="96"/>
      <c r="F77" s="6"/>
      <c r="G77" s="2">
        <f t="shared" si="29"/>
        <v>0</v>
      </c>
      <c r="H77" s="2"/>
      <c r="I77" s="2"/>
      <c r="J77" s="2">
        <f t="shared" si="30"/>
        <v>0</v>
      </c>
      <c r="K77" s="2"/>
      <c r="L77" s="2">
        <f t="shared" si="31"/>
        <v>0</v>
      </c>
      <c r="M77" s="2"/>
      <c r="N77" s="6"/>
      <c r="O77" s="2">
        <f t="shared" si="32"/>
        <v>0</v>
      </c>
      <c r="P77" s="2">
        <f t="shared" si="33"/>
        <v>0</v>
      </c>
      <c r="Q77" s="3"/>
      <c r="R77" s="3"/>
      <c r="S77" s="3"/>
      <c r="T77" s="3"/>
      <c r="U77" s="3"/>
      <c r="V77" s="3"/>
      <c r="W77" s="3"/>
      <c r="X77" s="3"/>
      <c r="Y77" s="3"/>
      <c r="AA77" s="2">
        <f t="shared" si="34"/>
        <v>0</v>
      </c>
    </row>
    <row r="78" spans="1:27" x14ac:dyDescent="0.15">
      <c r="A78" s="16"/>
      <c r="B78" s="16"/>
      <c r="C78" s="16"/>
      <c r="D78" s="6"/>
      <c r="E78" s="96"/>
      <c r="F78" s="6"/>
      <c r="G78" s="2">
        <f t="shared" si="29"/>
        <v>0</v>
      </c>
      <c r="H78" s="2"/>
      <c r="I78" s="2"/>
      <c r="J78" s="2">
        <f t="shared" si="30"/>
        <v>0</v>
      </c>
      <c r="K78" s="2"/>
      <c r="L78" s="2">
        <f t="shared" si="31"/>
        <v>0</v>
      </c>
      <c r="M78" s="2"/>
      <c r="N78" s="6"/>
      <c r="O78" s="2">
        <f t="shared" si="32"/>
        <v>0</v>
      </c>
      <c r="P78" s="2">
        <f t="shared" si="33"/>
        <v>0</v>
      </c>
      <c r="Q78" s="3"/>
      <c r="R78" s="3"/>
      <c r="S78" s="3"/>
      <c r="T78" s="3"/>
      <c r="U78" s="3"/>
      <c r="V78" s="3"/>
      <c r="W78" s="3"/>
      <c r="X78" s="3"/>
      <c r="Y78" s="3"/>
      <c r="AA78" s="2">
        <f t="shared" si="34"/>
        <v>0</v>
      </c>
    </row>
    <row r="79" spans="1:27" x14ac:dyDescent="0.15">
      <c r="A79" s="16"/>
      <c r="B79" s="16"/>
      <c r="C79" s="16"/>
      <c r="D79" s="6"/>
      <c r="E79" s="96"/>
      <c r="F79" s="6"/>
      <c r="G79" s="2">
        <f t="shared" si="29"/>
        <v>0</v>
      </c>
      <c r="H79" s="2"/>
      <c r="I79" s="2"/>
      <c r="J79" s="2">
        <f t="shared" si="30"/>
        <v>0</v>
      </c>
      <c r="K79" s="2"/>
      <c r="L79" s="2">
        <f t="shared" si="31"/>
        <v>0</v>
      </c>
      <c r="M79" s="2"/>
      <c r="N79" s="6"/>
      <c r="O79" s="2">
        <f t="shared" si="32"/>
        <v>0</v>
      </c>
      <c r="P79" s="2">
        <f t="shared" si="33"/>
        <v>0</v>
      </c>
      <c r="Q79" s="3"/>
      <c r="R79" s="3"/>
      <c r="S79" s="3"/>
      <c r="T79" s="3"/>
      <c r="U79" s="3"/>
      <c r="V79" s="3"/>
      <c r="W79" s="3"/>
      <c r="X79" s="3"/>
      <c r="Y79" s="3"/>
      <c r="AA79" s="2">
        <f t="shared" si="34"/>
        <v>0</v>
      </c>
    </row>
    <row r="80" spans="1:27" x14ac:dyDescent="0.15">
      <c r="A80" s="16"/>
      <c r="B80" s="16"/>
      <c r="C80" s="16"/>
      <c r="D80" s="93"/>
      <c r="E80" s="96"/>
      <c r="F80" s="6"/>
      <c r="G80" s="2">
        <f t="shared" si="29"/>
        <v>0</v>
      </c>
      <c r="H80" s="2"/>
      <c r="I80" s="2"/>
      <c r="J80" s="2">
        <f t="shared" si="30"/>
        <v>0</v>
      </c>
      <c r="K80" s="2"/>
      <c r="L80" s="2">
        <f t="shared" si="31"/>
        <v>0</v>
      </c>
      <c r="M80" s="2"/>
      <c r="N80" s="6"/>
      <c r="O80" s="2">
        <f t="shared" si="32"/>
        <v>0</v>
      </c>
      <c r="P80" s="2">
        <f t="shared" si="33"/>
        <v>0</v>
      </c>
      <c r="Q80" s="3"/>
      <c r="R80" s="3"/>
      <c r="S80" s="3"/>
      <c r="T80" s="3"/>
      <c r="U80" s="3"/>
      <c r="V80" s="3"/>
      <c r="W80" s="3"/>
      <c r="X80" s="3"/>
      <c r="Y80" s="3"/>
      <c r="AA80" s="2">
        <f t="shared" si="34"/>
        <v>0</v>
      </c>
    </row>
    <row r="81" spans="1:27" x14ac:dyDescent="0.15">
      <c r="A81" s="16"/>
      <c r="B81" s="16"/>
      <c r="C81" s="16"/>
      <c r="D81" s="93"/>
      <c r="E81" s="96"/>
      <c r="F81" s="6"/>
      <c r="G81" s="2">
        <f t="shared" ref="G81:G92" si="35">J80</f>
        <v>0</v>
      </c>
      <c r="H81" s="2"/>
      <c r="I81" s="2"/>
      <c r="J81" s="2">
        <f t="shared" ref="J81:J92" si="36">G81+H81-I81</f>
        <v>0</v>
      </c>
      <c r="K81" s="2"/>
      <c r="L81" s="2">
        <f t="shared" ref="L81:L92" si="37">O80</f>
        <v>0</v>
      </c>
      <c r="M81" s="2"/>
      <c r="N81" s="6"/>
      <c r="O81" s="2">
        <f t="shared" ref="O81:O92" si="38">L81+M81-N81</f>
        <v>0</v>
      </c>
      <c r="P81" s="2">
        <f t="shared" ref="P81:P92" si="39">$Q$2*Q81+$R$2*R81+$S$2*S81+$T$2*T81+$U$2*U81+$V$2*V81+$W$2*W81+$X$2*X81+$Y$2*Y81</f>
        <v>0</v>
      </c>
      <c r="Q81" s="3"/>
      <c r="R81" s="3"/>
      <c r="S81" s="3"/>
      <c r="T81" s="3"/>
      <c r="U81" s="3"/>
      <c r="V81" s="3"/>
      <c r="W81" s="3"/>
      <c r="X81" s="3"/>
      <c r="Y81" s="3"/>
      <c r="AA81" s="2">
        <f t="shared" ref="AA81:AA92" si="40">J81+O81</f>
        <v>0</v>
      </c>
    </row>
    <row r="82" spans="1:27" x14ac:dyDescent="0.15">
      <c r="A82" s="16"/>
      <c r="B82" s="16"/>
      <c r="C82" s="16"/>
      <c r="D82" s="93"/>
      <c r="E82" s="96"/>
      <c r="F82" s="6"/>
      <c r="G82" s="2">
        <f t="shared" si="35"/>
        <v>0</v>
      </c>
      <c r="H82" s="2"/>
      <c r="I82" s="2"/>
      <c r="J82" s="2">
        <f t="shared" si="36"/>
        <v>0</v>
      </c>
      <c r="K82" s="2"/>
      <c r="L82" s="2">
        <f t="shared" si="37"/>
        <v>0</v>
      </c>
      <c r="M82" s="2"/>
      <c r="N82" s="6"/>
      <c r="O82" s="2">
        <f t="shared" si="38"/>
        <v>0</v>
      </c>
      <c r="P82" s="2">
        <f t="shared" si="39"/>
        <v>0</v>
      </c>
      <c r="Q82" s="3"/>
      <c r="R82" s="3"/>
      <c r="S82" s="3"/>
      <c r="T82" s="3"/>
      <c r="U82" s="3"/>
      <c r="V82" s="3"/>
      <c r="W82" s="3"/>
      <c r="X82" s="3"/>
      <c r="Y82" s="3"/>
      <c r="AA82" s="2">
        <f t="shared" si="40"/>
        <v>0</v>
      </c>
    </row>
    <row r="83" spans="1:27" x14ac:dyDescent="0.15">
      <c r="A83" s="16"/>
      <c r="B83" s="16"/>
      <c r="C83" s="16"/>
      <c r="D83" s="93"/>
      <c r="E83" s="96"/>
      <c r="F83" s="6"/>
      <c r="G83" s="2">
        <f t="shared" si="35"/>
        <v>0</v>
      </c>
      <c r="H83" s="2"/>
      <c r="I83" s="2"/>
      <c r="J83" s="2">
        <f t="shared" si="36"/>
        <v>0</v>
      </c>
      <c r="K83" s="2"/>
      <c r="L83" s="2">
        <f t="shared" si="37"/>
        <v>0</v>
      </c>
      <c r="M83" s="2"/>
      <c r="N83" s="6"/>
      <c r="O83" s="2">
        <f t="shared" si="38"/>
        <v>0</v>
      </c>
      <c r="P83" s="2">
        <f t="shared" si="39"/>
        <v>0</v>
      </c>
      <c r="Q83" s="3"/>
      <c r="R83" s="3"/>
      <c r="S83" s="3"/>
      <c r="T83" s="3"/>
      <c r="U83" s="3"/>
      <c r="V83" s="3"/>
      <c r="W83" s="3"/>
      <c r="X83" s="3"/>
      <c r="Y83" s="3"/>
      <c r="AA83" s="2">
        <f t="shared" si="40"/>
        <v>0</v>
      </c>
    </row>
    <row r="84" spans="1:27" x14ac:dyDescent="0.15">
      <c r="A84" s="16"/>
      <c r="B84" s="16"/>
      <c r="C84" s="16"/>
      <c r="D84" s="93"/>
      <c r="E84" s="96"/>
      <c r="F84" s="6"/>
      <c r="G84" s="2">
        <f t="shared" si="35"/>
        <v>0</v>
      </c>
      <c r="H84" s="2"/>
      <c r="I84" s="2"/>
      <c r="J84" s="2">
        <f t="shared" si="36"/>
        <v>0</v>
      </c>
      <c r="K84" s="2"/>
      <c r="L84" s="2">
        <f t="shared" si="37"/>
        <v>0</v>
      </c>
      <c r="M84" s="2"/>
      <c r="N84" s="6"/>
      <c r="O84" s="2">
        <f t="shared" si="38"/>
        <v>0</v>
      </c>
      <c r="P84" s="2">
        <f t="shared" si="39"/>
        <v>0</v>
      </c>
      <c r="Q84" s="3"/>
      <c r="R84" s="3"/>
      <c r="S84" s="3"/>
      <c r="T84" s="3"/>
      <c r="U84" s="3"/>
      <c r="V84" s="3"/>
      <c r="W84" s="3"/>
      <c r="X84" s="3"/>
      <c r="Y84" s="3"/>
      <c r="AA84" s="2">
        <f t="shared" si="40"/>
        <v>0</v>
      </c>
    </row>
    <row r="85" spans="1:27" x14ac:dyDescent="0.15">
      <c r="A85" s="16"/>
      <c r="B85" s="16"/>
      <c r="C85" s="16"/>
      <c r="D85" s="93"/>
      <c r="E85" s="96"/>
      <c r="F85" s="6"/>
      <c r="G85" s="2">
        <f t="shared" si="35"/>
        <v>0</v>
      </c>
      <c r="H85" s="2"/>
      <c r="I85" s="2"/>
      <c r="J85" s="2">
        <f t="shared" si="36"/>
        <v>0</v>
      </c>
      <c r="K85" s="2"/>
      <c r="L85" s="2">
        <f t="shared" si="37"/>
        <v>0</v>
      </c>
      <c r="M85" s="2"/>
      <c r="N85" s="6"/>
      <c r="O85" s="2">
        <f t="shared" si="38"/>
        <v>0</v>
      </c>
      <c r="P85" s="2">
        <f t="shared" si="39"/>
        <v>0</v>
      </c>
      <c r="Q85" s="3"/>
      <c r="R85" s="3"/>
      <c r="S85" s="3"/>
      <c r="T85" s="3"/>
      <c r="U85" s="3"/>
      <c r="V85" s="3"/>
      <c r="W85" s="3"/>
      <c r="X85" s="3"/>
      <c r="Y85" s="3"/>
      <c r="AA85" s="2">
        <f t="shared" si="40"/>
        <v>0</v>
      </c>
    </row>
    <row r="86" spans="1:27" x14ac:dyDescent="0.15">
      <c r="A86" s="16"/>
      <c r="B86" s="16"/>
      <c r="C86" s="16"/>
      <c r="D86" s="93"/>
      <c r="E86" s="96"/>
      <c r="F86" s="6"/>
      <c r="G86" s="2">
        <f t="shared" si="35"/>
        <v>0</v>
      </c>
      <c r="H86" s="2"/>
      <c r="I86" s="2"/>
      <c r="J86" s="2">
        <f t="shared" si="36"/>
        <v>0</v>
      </c>
      <c r="K86" s="2"/>
      <c r="L86" s="2">
        <f t="shared" si="37"/>
        <v>0</v>
      </c>
      <c r="M86" s="2"/>
      <c r="N86" s="6"/>
      <c r="O86" s="2">
        <f t="shared" si="38"/>
        <v>0</v>
      </c>
      <c r="P86" s="2">
        <f t="shared" si="39"/>
        <v>0</v>
      </c>
      <c r="Q86" s="3"/>
      <c r="R86" s="3"/>
      <c r="S86" s="3"/>
      <c r="T86" s="3"/>
      <c r="U86" s="3"/>
      <c r="V86" s="3"/>
      <c r="W86" s="3"/>
      <c r="X86" s="3"/>
      <c r="Y86" s="3"/>
      <c r="AA86" s="2">
        <f t="shared" si="40"/>
        <v>0</v>
      </c>
    </row>
    <row r="87" spans="1:27" x14ac:dyDescent="0.15">
      <c r="A87" s="16"/>
      <c r="B87" s="16"/>
      <c r="C87" s="16"/>
      <c r="D87" s="93"/>
      <c r="E87" s="96"/>
      <c r="F87" s="6"/>
      <c r="G87" s="2">
        <f t="shared" si="35"/>
        <v>0</v>
      </c>
      <c r="H87" s="2"/>
      <c r="I87" s="2"/>
      <c r="J87" s="2">
        <f t="shared" si="36"/>
        <v>0</v>
      </c>
      <c r="K87" s="2"/>
      <c r="L87" s="2">
        <f t="shared" si="37"/>
        <v>0</v>
      </c>
      <c r="M87" s="2"/>
      <c r="N87" s="6"/>
      <c r="O87" s="2">
        <f t="shared" si="38"/>
        <v>0</v>
      </c>
      <c r="P87" s="2">
        <f t="shared" si="39"/>
        <v>0</v>
      </c>
      <c r="Q87" s="3"/>
      <c r="R87" s="3"/>
      <c r="S87" s="3"/>
      <c r="T87" s="3"/>
      <c r="U87" s="3"/>
      <c r="V87" s="3"/>
      <c r="W87" s="3"/>
      <c r="X87" s="3"/>
      <c r="Y87" s="3"/>
      <c r="AA87" s="2">
        <f t="shared" si="40"/>
        <v>0</v>
      </c>
    </row>
    <row r="88" spans="1:27" x14ac:dyDescent="0.15">
      <c r="A88" s="16"/>
      <c r="B88" s="16"/>
      <c r="C88" s="16"/>
      <c r="D88" s="93"/>
      <c r="E88" s="96"/>
      <c r="F88" s="6"/>
      <c r="G88" s="2">
        <f t="shared" si="35"/>
        <v>0</v>
      </c>
      <c r="H88" s="2"/>
      <c r="I88" s="2"/>
      <c r="J88" s="2">
        <f t="shared" si="36"/>
        <v>0</v>
      </c>
      <c r="K88" s="2"/>
      <c r="L88" s="2">
        <f t="shared" si="37"/>
        <v>0</v>
      </c>
      <c r="M88" s="2"/>
      <c r="N88" s="6"/>
      <c r="O88" s="2">
        <f t="shared" si="38"/>
        <v>0</v>
      </c>
      <c r="P88" s="2">
        <f t="shared" si="39"/>
        <v>0</v>
      </c>
      <c r="Q88" s="3"/>
      <c r="R88" s="3"/>
      <c r="S88" s="3"/>
      <c r="T88" s="3"/>
      <c r="U88" s="3"/>
      <c r="V88" s="3"/>
      <c r="W88" s="3"/>
      <c r="X88" s="3"/>
      <c r="Y88" s="3"/>
      <c r="AA88" s="2">
        <f t="shared" si="40"/>
        <v>0</v>
      </c>
    </row>
    <row r="89" spans="1:27" x14ac:dyDescent="0.15">
      <c r="A89" s="16"/>
      <c r="B89" s="16"/>
      <c r="C89" s="16"/>
      <c r="D89" s="93"/>
      <c r="E89" s="96"/>
      <c r="F89" s="6"/>
      <c r="G89" s="2">
        <f t="shared" si="35"/>
        <v>0</v>
      </c>
      <c r="H89" s="2"/>
      <c r="I89" s="2"/>
      <c r="J89" s="2">
        <f t="shared" si="36"/>
        <v>0</v>
      </c>
      <c r="K89" s="2"/>
      <c r="L89" s="2">
        <f t="shared" si="37"/>
        <v>0</v>
      </c>
      <c r="M89" s="2"/>
      <c r="N89" s="6"/>
      <c r="O89" s="2">
        <f t="shared" si="38"/>
        <v>0</v>
      </c>
      <c r="P89" s="2">
        <f t="shared" si="39"/>
        <v>0</v>
      </c>
      <c r="Q89" s="3"/>
      <c r="R89" s="3"/>
      <c r="S89" s="3"/>
      <c r="T89" s="3"/>
      <c r="U89" s="3"/>
      <c r="V89" s="3"/>
      <c r="W89" s="3"/>
      <c r="X89" s="3"/>
      <c r="Y89" s="3"/>
      <c r="AA89" s="2">
        <f t="shared" si="40"/>
        <v>0</v>
      </c>
    </row>
    <row r="90" spans="1:27" x14ac:dyDescent="0.15">
      <c r="A90" s="16"/>
      <c r="B90" s="16"/>
      <c r="C90" s="16"/>
      <c r="D90" s="93"/>
      <c r="E90" s="96"/>
      <c r="F90" s="6"/>
      <c r="G90" s="2">
        <f t="shared" si="35"/>
        <v>0</v>
      </c>
      <c r="H90" s="2"/>
      <c r="I90" s="2"/>
      <c r="J90" s="2">
        <f t="shared" si="36"/>
        <v>0</v>
      </c>
      <c r="K90" s="2"/>
      <c r="L90" s="2">
        <f t="shared" si="37"/>
        <v>0</v>
      </c>
      <c r="M90" s="2"/>
      <c r="N90" s="6"/>
      <c r="O90" s="2">
        <f t="shared" si="38"/>
        <v>0</v>
      </c>
      <c r="P90" s="2">
        <f t="shared" si="39"/>
        <v>0</v>
      </c>
      <c r="Q90" s="3"/>
      <c r="R90" s="3"/>
      <c r="S90" s="3"/>
      <c r="T90" s="3"/>
      <c r="U90" s="3"/>
      <c r="V90" s="3"/>
      <c r="W90" s="3"/>
      <c r="X90" s="3"/>
      <c r="Y90" s="3"/>
      <c r="AA90" s="2">
        <f t="shared" si="40"/>
        <v>0</v>
      </c>
    </row>
    <row r="91" spans="1:27" x14ac:dyDescent="0.15">
      <c r="A91" s="16"/>
      <c r="B91" s="16"/>
      <c r="C91" s="16"/>
      <c r="D91" s="93"/>
      <c r="E91" s="96"/>
      <c r="F91" s="6"/>
      <c r="G91" s="2">
        <f t="shared" si="35"/>
        <v>0</v>
      </c>
      <c r="H91" s="2"/>
      <c r="I91" s="2"/>
      <c r="J91" s="2">
        <f t="shared" si="36"/>
        <v>0</v>
      </c>
      <c r="K91" s="2"/>
      <c r="L91" s="2">
        <f t="shared" si="37"/>
        <v>0</v>
      </c>
      <c r="M91" s="2"/>
      <c r="N91" s="6"/>
      <c r="O91" s="2">
        <f t="shared" si="38"/>
        <v>0</v>
      </c>
      <c r="P91" s="2">
        <f t="shared" si="39"/>
        <v>0</v>
      </c>
      <c r="Q91" s="3"/>
      <c r="R91" s="3"/>
      <c r="S91" s="3"/>
      <c r="T91" s="3"/>
      <c r="U91" s="3"/>
      <c r="V91" s="3"/>
      <c r="W91" s="3"/>
      <c r="X91" s="3"/>
      <c r="Y91" s="3"/>
      <c r="AA91" s="2">
        <f t="shared" si="40"/>
        <v>0</v>
      </c>
    </row>
    <row r="92" spans="1:27" x14ac:dyDescent="0.15">
      <c r="A92" s="16"/>
      <c r="B92" s="16"/>
      <c r="C92" s="16"/>
      <c r="D92" s="93"/>
      <c r="E92" s="96"/>
      <c r="F92" s="6"/>
      <c r="G92" s="2">
        <f t="shared" si="35"/>
        <v>0</v>
      </c>
      <c r="H92" s="2"/>
      <c r="I92" s="2"/>
      <c r="J92" s="2">
        <f t="shared" si="36"/>
        <v>0</v>
      </c>
      <c r="K92" s="2"/>
      <c r="L92" s="2">
        <f t="shared" si="37"/>
        <v>0</v>
      </c>
      <c r="M92" s="2"/>
      <c r="N92" s="6"/>
      <c r="O92" s="2">
        <f t="shared" si="38"/>
        <v>0</v>
      </c>
      <c r="P92" s="2">
        <f t="shared" si="39"/>
        <v>0</v>
      </c>
      <c r="Q92" s="3"/>
      <c r="R92" s="3"/>
      <c r="S92" s="3"/>
      <c r="T92" s="3"/>
      <c r="U92" s="3"/>
      <c r="V92" s="3"/>
      <c r="W92" s="3"/>
      <c r="X92" s="3"/>
      <c r="Y92" s="3"/>
      <c r="AA92" s="2">
        <f t="shared" si="40"/>
        <v>0</v>
      </c>
    </row>
    <row r="93" spans="1:27" x14ac:dyDescent="0.15">
      <c r="A93" s="16"/>
      <c r="B93" s="16"/>
      <c r="C93" s="16"/>
      <c r="D93" s="93"/>
      <c r="E93" s="96"/>
      <c r="F93" s="6"/>
      <c r="G93" s="2">
        <f t="shared" si="29"/>
        <v>0</v>
      </c>
      <c r="H93" s="2"/>
      <c r="I93" s="2"/>
      <c r="J93" s="2">
        <f t="shared" si="30"/>
        <v>0</v>
      </c>
      <c r="K93" s="2"/>
      <c r="L93" s="2">
        <f t="shared" si="31"/>
        <v>0</v>
      </c>
      <c r="M93" s="2"/>
      <c r="N93" s="6"/>
      <c r="O93" s="2">
        <f t="shared" si="32"/>
        <v>0</v>
      </c>
      <c r="P93" s="2">
        <f t="shared" si="33"/>
        <v>0</v>
      </c>
      <c r="Q93" s="3"/>
      <c r="R93" s="3"/>
      <c r="S93" s="3"/>
      <c r="T93" s="3"/>
      <c r="U93" s="3"/>
      <c r="V93" s="3"/>
      <c r="W93" s="3"/>
      <c r="X93" s="3"/>
      <c r="Y93" s="3"/>
      <c r="AA93" s="2">
        <f t="shared" si="34"/>
        <v>0</v>
      </c>
    </row>
    <row r="94" spans="1:27" x14ac:dyDescent="0.15">
      <c r="A94" s="16"/>
      <c r="B94" s="16"/>
      <c r="C94" s="16"/>
      <c r="D94" s="93"/>
      <c r="E94" s="96"/>
      <c r="F94" s="6"/>
      <c r="G94" s="2">
        <f t="shared" si="29"/>
        <v>0</v>
      </c>
      <c r="H94" s="2"/>
      <c r="I94" s="2"/>
      <c r="J94" s="2">
        <f t="shared" si="30"/>
        <v>0</v>
      </c>
      <c r="K94" s="2"/>
      <c r="L94" s="2">
        <f t="shared" si="31"/>
        <v>0</v>
      </c>
      <c r="M94" s="2"/>
      <c r="N94" s="6"/>
      <c r="O94" s="2">
        <f t="shared" si="32"/>
        <v>0</v>
      </c>
      <c r="P94" s="2">
        <f t="shared" si="33"/>
        <v>0</v>
      </c>
      <c r="Q94" s="3"/>
      <c r="R94" s="3"/>
      <c r="S94" s="3"/>
      <c r="T94" s="3"/>
      <c r="U94" s="3"/>
      <c r="V94" s="3"/>
      <c r="W94" s="3"/>
      <c r="X94" s="3"/>
      <c r="Y94" s="3"/>
      <c r="AA94" s="2">
        <f t="shared" si="34"/>
        <v>0</v>
      </c>
    </row>
    <row r="95" spans="1:27" x14ac:dyDescent="0.15">
      <c r="A95" s="104"/>
      <c r="B95" s="104"/>
      <c r="C95" s="104"/>
      <c r="D95" s="105"/>
      <c r="E95" s="106"/>
      <c r="F95" s="17"/>
      <c r="G95" s="23"/>
      <c r="H95" s="23"/>
      <c r="I95" s="23"/>
      <c r="J95" s="23"/>
      <c r="K95" s="23"/>
      <c r="L95" s="23"/>
      <c r="M95" s="23"/>
      <c r="N95" s="17"/>
      <c r="O95" s="23"/>
      <c r="P95" s="23"/>
      <c r="Q95" s="107"/>
      <c r="R95" s="107"/>
      <c r="S95" s="107"/>
      <c r="T95" s="107"/>
      <c r="U95" s="107"/>
      <c r="V95" s="107"/>
      <c r="W95" s="107"/>
      <c r="X95" s="107"/>
      <c r="Y95" s="107"/>
      <c r="AA95" s="23"/>
    </row>
    <row r="96" spans="1:27" x14ac:dyDescent="0.15">
      <c r="A96" s="104"/>
      <c r="B96" s="104"/>
      <c r="C96" s="104"/>
      <c r="D96" s="105"/>
      <c r="E96" s="106"/>
      <c r="F96" s="17"/>
      <c r="G96" s="23"/>
      <c r="H96" s="23"/>
      <c r="I96" s="23"/>
      <c r="J96" s="23"/>
      <c r="K96" s="23"/>
      <c r="L96" s="23"/>
      <c r="M96" s="23"/>
      <c r="N96" s="17"/>
      <c r="O96" s="23"/>
      <c r="P96" s="23"/>
      <c r="Q96" s="107"/>
      <c r="R96" s="107"/>
      <c r="S96" s="107"/>
      <c r="T96" s="107"/>
      <c r="U96" s="107"/>
      <c r="V96" s="107"/>
      <c r="W96" s="107"/>
      <c r="X96" s="107"/>
      <c r="Y96" s="107"/>
      <c r="AA96" s="23"/>
    </row>
    <row r="97" spans="2:14" x14ac:dyDescent="0.15">
      <c r="N97" s="7"/>
    </row>
    <row r="98" spans="2:14" x14ac:dyDescent="0.15">
      <c r="D98" s="17"/>
      <c r="N98" s="7"/>
    </row>
    <row r="99" spans="2:14" x14ac:dyDescent="0.15">
      <c r="D99" s="17"/>
      <c r="N99" s="7"/>
    </row>
    <row r="100" spans="2:14" x14ac:dyDescent="0.15">
      <c r="B100" s="76" t="s">
        <v>147</v>
      </c>
      <c r="C100" s="2">
        <f t="shared" ref="C100:C115" si="41">H100-I100+M100-N100</f>
        <v>0</v>
      </c>
      <c r="D100" s="12"/>
      <c r="E100" s="15"/>
      <c r="F100" s="2"/>
      <c r="G100" s="2"/>
      <c r="H100" s="2">
        <f t="shared" ref="H100:H114" si="42">SUMIF($B$3:$B$94,B100,$H$3:$H$94)</f>
        <v>0</v>
      </c>
      <c r="I100" s="2">
        <f t="shared" ref="I100:I114" si="43">SUMIF($B$3:$B$94,B100,$I$3:$I$94)</f>
        <v>0</v>
      </c>
      <c r="J100" s="2"/>
      <c r="K100" s="2"/>
      <c r="L100" s="2"/>
      <c r="M100" s="2">
        <f t="shared" ref="M100:M114" si="44">SUMIF($B$3:$B$94,B100,$M$3:$M$94)</f>
        <v>0</v>
      </c>
      <c r="N100" s="6">
        <f t="shared" ref="N100:N114" si="45">SUMIF($B$3:$B$94,B100,$N$3:$N$94)</f>
        <v>0</v>
      </c>
    </row>
    <row r="101" spans="2:14" x14ac:dyDescent="0.15">
      <c r="B101" s="76" t="s">
        <v>226</v>
      </c>
      <c r="C101" s="2">
        <f t="shared" si="41"/>
        <v>0</v>
      </c>
      <c r="D101" s="12"/>
      <c r="E101" s="15"/>
      <c r="F101" s="2"/>
      <c r="G101" s="2"/>
      <c r="H101" s="2">
        <f t="shared" si="42"/>
        <v>0</v>
      </c>
      <c r="I101" s="2">
        <f>SUMIF($B$3:$B$94,B101,$I$3:$I$94)</f>
        <v>0</v>
      </c>
      <c r="J101" s="2"/>
      <c r="K101" s="2"/>
      <c r="L101" s="2"/>
      <c r="M101" s="2">
        <f t="shared" si="44"/>
        <v>0</v>
      </c>
      <c r="N101" s="6">
        <f t="shared" si="45"/>
        <v>0</v>
      </c>
    </row>
    <row r="102" spans="2:14" x14ac:dyDescent="0.15">
      <c r="B102" s="10" t="s">
        <v>52</v>
      </c>
      <c r="C102" s="2">
        <f t="shared" si="41"/>
        <v>0</v>
      </c>
      <c r="D102" s="12"/>
      <c r="E102" s="15"/>
      <c r="F102" s="2"/>
      <c r="G102" s="2"/>
      <c r="H102" s="2">
        <f t="shared" si="42"/>
        <v>0</v>
      </c>
      <c r="I102" s="2">
        <f t="shared" si="43"/>
        <v>0</v>
      </c>
      <c r="J102" s="2"/>
      <c r="K102" s="2"/>
      <c r="L102" s="2"/>
      <c r="M102" s="2">
        <f t="shared" si="44"/>
        <v>0</v>
      </c>
      <c r="N102" s="6">
        <f t="shared" si="45"/>
        <v>0</v>
      </c>
    </row>
    <row r="103" spans="2:14" x14ac:dyDescent="0.15">
      <c r="B103" s="10" t="s">
        <v>126</v>
      </c>
      <c r="C103" s="2">
        <f t="shared" si="41"/>
        <v>0</v>
      </c>
      <c r="D103" s="12" t="s">
        <v>166</v>
      </c>
      <c r="E103" s="15"/>
      <c r="F103" s="2"/>
      <c r="G103" s="2"/>
      <c r="H103" s="2">
        <f t="shared" si="42"/>
        <v>0</v>
      </c>
      <c r="I103" s="2">
        <f t="shared" si="43"/>
        <v>0</v>
      </c>
      <c r="J103" s="2"/>
      <c r="K103" s="2"/>
      <c r="L103" s="2"/>
      <c r="M103" s="2">
        <f t="shared" si="44"/>
        <v>0</v>
      </c>
      <c r="N103" s="6">
        <f t="shared" si="45"/>
        <v>0</v>
      </c>
    </row>
    <row r="104" spans="2:14" x14ac:dyDescent="0.15">
      <c r="B104" s="76" t="s">
        <v>227</v>
      </c>
      <c r="C104" s="2">
        <f>H104-I104+M104-N104</f>
        <v>0</v>
      </c>
      <c r="D104" s="12" t="s">
        <v>166</v>
      </c>
      <c r="E104" s="15"/>
      <c r="F104" s="2"/>
      <c r="G104" s="2"/>
      <c r="H104" s="2">
        <f t="shared" si="42"/>
        <v>0</v>
      </c>
      <c r="I104" s="2"/>
      <c r="J104" s="2"/>
      <c r="K104" s="2"/>
      <c r="L104" s="2"/>
      <c r="M104" s="2">
        <f t="shared" si="44"/>
        <v>0</v>
      </c>
      <c r="N104" s="6"/>
    </row>
    <row r="105" spans="2:14" x14ac:dyDescent="0.15">
      <c r="B105" s="10" t="s">
        <v>138</v>
      </c>
      <c r="C105" s="2">
        <f t="shared" si="41"/>
        <v>0</v>
      </c>
      <c r="D105" s="12" t="s">
        <v>166</v>
      </c>
      <c r="E105" s="15"/>
      <c r="F105" s="2"/>
      <c r="G105" s="2"/>
      <c r="H105" s="2">
        <f t="shared" si="42"/>
        <v>0</v>
      </c>
      <c r="I105" s="2">
        <f t="shared" si="43"/>
        <v>0</v>
      </c>
      <c r="J105" s="2"/>
      <c r="K105" s="2"/>
      <c r="L105" s="2"/>
      <c r="M105" s="2">
        <f t="shared" si="44"/>
        <v>0</v>
      </c>
      <c r="N105" s="6">
        <f t="shared" si="45"/>
        <v>0</v>
      </c>
    </row>
    <row r="106" spans="2:14" x14ac:dyDescent="0.15">
      <c r="B106" s="10" t="s">
        <v>231</v>
      </c>
      <c r="C106" s="2">
        <f t="shared" si="41"/>
        <v>0</v>
      </c>
      <c r="D106" s="12" t="s">
        <v>232</v>
      </c>
      <c r="E106" s="15"/>
      <c r="F106" s="2"/>
      <c r="G106" s="2"/>
      <c r="H106" s="2">
        <f t="shared" si="42"/>
        <v>0</v>
      </c>
      <c r="I106" s="2">
        <f t="shared" si="43"/>
        <v>0</v>
      </c>
      <c r="J106" s="2"/>
      <c r="K106" s="2"/>
      <c r="L106" s="2"/>
      <c r="M106" s="2">
        <f t="shared" si="44"/>
        <v>0</v>
      </c>
      <c r="N106" s="6">
        <f t="shared" si="45"/>
        <v>0</v>
      </c>
    </row>
    <row r="107" spans="2:14" x14ac:dyDescent="0.15">
      <c r="B107" s="10" t="s">
        <v>48</v>
      </c>
      <c r="C107" s="2">
        <f t="shared" si="41"/>
        <v>0</v>
      </c>
      <c r="D107" s="12"/>
      <c r="E107" s="15"/>
      <c r="F107" s="2"/>
      <c r="G107" s="2"/>
      <c r="H107" s="2">
        <f t="shared" si="42"/>
        <v>0</v>
      </c>
      <c r="I107" s="2">
        <f t="shared" si="43"/>
        <v>0</v>
      </c>
      <c r="J107" s="2"/>
      <c r="K107" s="2"/>
      <c r="L107" s="2"/>
      <c r="M107" s="2">
        <f t="shared" si="44"/>
        <v>0</v>
      </c>
      <c r="N107" s="6">
        <f t="shared" si="45"/>
        <v>0</v>
      </c>
    </row>
    <row r="108" spans="2:14" x14ac:dyDescent="0.15">
      <c r="B108" s="10" t="s">
        <v>50</v>
      </c>
      <c r="C108" s="2">
        <f t="shared" si="41"/>
        <v>0</v>
      </c>
      <c r="D108" s="12"/>
      <c r="E108" s="15"/>
      <c r="F108" s="2"/>
      <c r="G108" s="2"/>
      <c r="H108" s="2">
        <f t="shared" si="42"/>
        <v>0</v>
      </c>
      <c r="I108" s="2">
        <f t="shared" si="43"/>
        <v>0</v>
      </c>
      <c r="J108" s="2"/>
      <c r="K108" s="2"/>
      <c r="L108" s="2"/>
      <c r="M108" s="2">
        <f t="shared" si="44"/>
        <v>0</v>
      </c>
      <c r="N108" s="6">
        <f t="shared" si="45"/>
        <v>0</v>
      </c>
    </row>
    <row r="109" spans="2:14" x14ac:dyDescent="0.15">
      <c r="B109" s="10" t="s">
        <v>55</v>
      </c>
      <c r="C109" s="2">
        <f>H109-I109+M109-N109</f>
        <v>0</v>
      </c>
      <c r="D109" s="12"/>
      <c r="E109" s="15"/>
      <c r="F109" s="2"/>
      <c r="G109" s="2"/>
      <c r="H109" s="2">
        <f t="shared" si="42"/>
        <v>0</v>
      </c>
      <c r="I109" s="2">
        <f t="shared" si="43"/>
        <v>0</v>
      </c>
      <c r="J109" s="2"/>
      <c r="K109" s="2"/>
      <c r="L109" s="2"/>
      <c r="M109" s="2">
        <f t="shared" si="44"/>
        <v>0</v>
      </c>
      <c r="N109" s="6">
        <f t="shared" si="45"/>
        <v>0</v>
      </c>
    </row>
    <row r="110" spans="2:14" x14ac:dyDescent="0.15">
      <c r="B110" s="10" t="s">
        <v>240</v>
      </c>
      <c r="C110" s="2">
        <f>H110-I110+M110-N110</f>
        <v>0</v>
      </c>
      <c r="D110" s="12"/>
      <c r="E110" s="15"/>
      <c r="F110" s="2"/>
      <c r="G110" s="2"/>
      <c r="H110" s="2">
        <f t="shared" si="42"/>
        <v>0</v>
      </c>
      <c r="I110" s="2">
        <f t="shared" si="43"/>
        <v>0</v>
      </c>
      <c r="J110" s="2"/>
      <c r="K110" s="2"/>
      <c r="L110" s="2"/>
      <c r="M110" s="2">
        <f t="shared" si="44"/>
        <v>0</v>
      </c>
      <c r="N110" s="6">
        <f t="shared" si="45"/>
        <v>0</v>
      </c>
    </row>
    <row r="111" spans="2:14" x14ac:dyDescent="0.15">
      <c r="B111" s="10" t="s">
        <v>145</v>
      </c>
      <c r="C111" s="2">
        <f t="shared" si="41"/>
        <v>0</v>
      </c>
      <c r="D111" s="12"/>
      <c r="E111" s="15"/>
      <c r="F111" s="2"/>
      <c r="G111" s="2"/>
      <c r="H111" s="2">
        <f t="shared" si="42"/>
        <v>0</v>
      </c>
      <c r="I111" s="2">
        <f t="shared" si="43"/>
        <v>0</v>
      </c>
      <c r="J111" s="2"/>
      <c r="K111" s="2"/>
      <c r="L111" s="2"/>
      <c r="M111" s="2">
        <f t="shared" si="44"/>
        <v>0</v>
      </c>
      <c r="N111" s="6">
        <f t="shared" si="45"/>
        <v>0</v>
      </c>
    </row>
    <row r="112" spans="2:14" x14ac:dyDescent="0.15">
      <c r="B112" s="10" t="s">
        <v>146</v>
      </c>
      <c r="C112" s="2">
        <f t="shared" si="41"/>
        <v>0</v>
      </c>
      <c r="D112" s="12"/>
      <c r="E112" s="15"/>
      <c r="F112" s="2"/>
      <c r="G112" s="2"/>
      <c r="H112" s="2">
        <f t="shared" si="42"/>
        <v>0</v>
      </c>
      <c r="I112" s="2">
        <f t="shared" si="43"/>
        <v>0</v>
      </c>
      <c r="J112" s="2"/>
      <c r="K112" s="2"/>
      <c r="L112" s="2"/>
      <c r="M112" s="2">
        <f t="shared" si="44"/>
        <v>0</v>
      </c>
      <c r="N112" s="6">
        <f t="shared" si="45"/>
        <v>0</v>
      </c>
    </row>
    <row r="113" spans="2:14" x14ac:dyDescent="0.15">
      <c r="B113" s="10" t="s">
        <v>152</v>
      </c>
      <c r="C113" s="2">
        <f t="shared" si="41"/>
        <v>0</v>
      </c>
      <c r="D113" s="12"/>
      <c r="E113" s="15"/>
      <c r="F113" s="2"/>
      <c r="G113" s="2"/>
      <c r="H113" s="2">
        <f t="shared" si="42"/>
        <v>0</v>
      </c>
      <c r="I113" s="2">
        <f t="shared" si="43"/>
        <v>0</v>
      </c>
      <c r="J113" s="2"/>
      <c r="K113" s="2"/>
      <c r="L113" s="2"/>
      <c r="M113" s="2">
        <f t="shared" si="44"/>
        <v>0</v>
      </c>
      <c r="N113" s="6">
        <f t="shared" si="45"/>
        <v>0</v>
      </c>
    </row>
    <row r="114" spans="2:14" x14ac:dyDescent="0.15">
      <c r="B114" s="10" t="s">
        <v>82</v>
      </c>
      <c r="C114" s="2">
        <f t="shared" si="41"/>
        <v>0</v>
      </c>
      <c r="D114" s="12"/>
      <c r="E114" s="15"/>
      <c r="F114" s="2"/>
      <c r="G114" s="2"/>
      <c r="H114" s="2">
        <f t="shared" si="42"/>
        <v>0</v>
      </c>
      <c r="I114" s="2">
        <f t="shared" si="43"/>
        <v>0</v>
      </c>
      <c r="J114" s="2"/>
      <c r="K114" s="2"/>
      <c r="L114" s="2"/>
      <c r="M114" s="2">
        <f t="shared" si="44"/>
        <v>0</v>
      </c>
      <c r="N114" s="6">
        <f t="shared" si="45"/>
        <v>0</v>
      </c>
    </row>
    <row r="115" spans="2:14" x14ac:dyDescent="0.15">
      <c r="B115" s="10" t="s">
        <v>153</v>
      </c>
      <c r="C115" s="2">
        <f t="shared" si="41"/>
        <v>0</v>
      </c>
      <c r="D115" s="12"/>
      <c r="E115" s="15"/>
      <c r="F115" s="2"/>
      <c r="G115" s="2"/>
      <c r="H115" s="2">
        <f>SUMIF($B$3:$B$94,B115,$H$3:$H$94)</f>
        <v>0</v>
      </c>
      <c r="I115" s="2">
        <f>SUMIF($B$3:$B$94,B115,$I$3:$I$94)</f>
        <v>0</v>
      </c>
      <c r="J115" s="2"/>
      <c r="K115" s="2"/>
      <c r="L115" s="2"/>
      <c r="M115" s="2">
        <f>SUMIF($B$3:$B$94,B115,$M$3:$M$94)</f>
        <v>0</v>
      </c>
      <c r="N115" s="6">
        <f>SUMIF($B$3:$B$94,B115,$N$3:$N$94)</f>
        <v>0</v>
      </c>
    </row>
    <row r="116" spans="2:14" x14ac:dyDescent="0.15">
      <c r="B116" s="10" t="s">
        <v>227</v>
      </c>
      <c r="C116" s="2">
        <f>H116-I116+M116-N116</f>
        <v>0</v>
      </c>
      <c r="D116" s="12" t="s">
        <v>167</v>
      </c>
      <c r="E116" s="15"/>
      <c r="F116" s="2"/>
      <c r="G116" s="2"/>
      <c r="H116" s="2"/>
      <c r="I116" s="2">
        <f t="shared" ref="I116:I119" si="46">SUMIF($B$3:$B$94,B116,$I$3:$I$94)</f>
        <v>0</v>
      </c>
      <c r="J116" s="2"/>
      <c r="K116" s="2"/>
      <c r="L116" s="2"/>
      <c r="M116" s="2"/>
      <c r="N116" s="6">
        <f t="shared" ref="N116:N119" si="47">SUMIF($B$3:$B$94,B116,$N$3:$N$94)</f>
        <v>0</v>
      </c>
    </row>
    <row r="117" spans="2:14" x14ac:dyDescent="0.15">
      <c r="B117" s="10" t="s">
        <v>168</v>
      </c>
      <c r="C117" s="2">
        <f>H117-I117+M117-N117</f>
        <v>0</v>
      </c>
      <c r="D117" s="12" t="s">
        <v>134</v>
      </c>
      <c r="E117" s="15"/>
      <c r="F117" s="2"/>
      <c r="G117" s="2"/>
      <c r="H117" s="2">
        <f t="shared" ref="H117:H119" si="48">SUMIF($B$3:$B$94,B117,$H$3:$H$94)</f>
        <v>0</v>
      </c>
      <c r="I117" s="2">
        <f t="shared" si="46"/>
        <v>0</v>
      </c>
      <c r="J117" s="2"/>
      <c r="K117" s="2"/>
      <c r="L117" s="2"/>
      <c r="M117" s="2">
        <f t="shared" ref="M117:M119" si="49">SUMIF($B$3:$B$94,B117,$M$3:$M$94)</f>
        <v>0</v>
      </c>
      <c r="N117" s="6">
        <f t="shared" si="47"/>
        <v>0</v>
      </c>
    </row>
    <row r="118" spans="2:14" x14ac:dyDescent="0.15">
      <c r="B118" s="10" t="s">
        <v>231</v>
      </c>
      <c r="C118" s="2">
        <f>H118-I118+M118-N118</f>
        <v>0</v>
      </c>
      <c r="D118" s="12"/>
      <c r="E118" s="15"/>
      <c r="F118" s="2"/>
      <c r="G118" s="2"/>
      <c r="H118" s="2">
        <f t="shared" si="48"/>
        <v>0</v>
      </c>
      <c r="I118" s="2">
        <f t="shared" si="46"/>
        <v>0</v>
      </c>
      <c r="J118" s="2"/>
      <c r="K118" s="2"/>
      <c r="L118" s="2"/>
      <c r="M118" s="2">
        <f t="shared" si="49"/>
        <v>0</v>
      </c>
      <c r="N118" s="6">
        <f t="shared" si="47"/>
        <v>0</v>
      </c>
    </row>
    <row r="119" spans="2:14" x14ac:dyDescent="0.15">
      <c r="B119" s="10" t="s">
        <v>169</v>
      </c>
      <c r="C119" s="2">
        <f>H119-I119+M119-N119</f>
        <v>0</v>
      </c>
      <c r="D119" s="12"/>
      <c r="E119" s="15"/>
      <c r="F119" s="2"/>
      <c r="G119" s="2"/>
      <c r="H119" s="2">
        <f t="shared" si="48"/>
        <v>0</v>
      </c>
      <c r="I119" s="2">
        <f t="shared" si="46"/>
        <v>0</v>
      </c>
      <c r="J119" s="2"/>
      <c r="K119" s="2"/>
      <c r="L119" s="2"/>
      <c r="M119" s="2">
        <f t="shared" si="49"/>
        <v>0</v>
      </c>
      <c r="N119" s="6">
        <f t="shared" si="47"/>
        <v>0</v>
      </c>
    </row>
    <row r="121" spans="2:14" x14ac:dyDescent="0.15">
      <c r="N121" s="7"/>
    </row>
    <row r="122" spans="2:14" x14ac:dyDescent="0.15">
      <c r="N122" s="7"/>
    </row>
  </sheetData>
  <phoneticPr fontId="2"/>
  <dataValidations count="1">
    <dataValidation type="list" allowBlank="1" showInputMessage="1" showErrorMessage="1" sqref="B4:B96">
      <formula1>$B$100:$B$119</formula1>
    </dataValidation>
  </dataValidations>
  <pageMargins left="0.47244094488188981" right="0.43307086614173229" top="0.68" bottom="0.26" header="0.51181102362204722" footer="0.25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A2" sqref="A2"/>
    </sheetView>
  </sheetViews>
  <sheetFormatPr defaultRowHeight="13.5" x14ac:dyDescent="0.15"/>
  <cols>
    <col min="1" max="1" width="13.5" style="1" customWidth="1"/>
    <col min="2" max="2" width="15.125" style="1" bestFit="1" customWidth="1"/>
    <col min="3" max="3" width="9.25" style="1" bestFit="1" customWidth="1"/>
    <col min="4" max="4" width="15.125" style="1" bestFit="1" customWidth="1"/>
    <col min="5" max="5" width="9" style="1"/>
    <col min="6" max="6" width="5.25" style="1" bestFit="1" customWidth="1"/>
    <col min="7" max="7" width="7.125" style="1" bestFit="1" customWidth="1"/>
    <col min="8" max="8" width="16.75" style="1" bestFit="1" customWidth="1"/>
    <col min="9" max="9" width="9.75" style="1" customWidth="1"/>
    <col min="10" max="10" width="5.25" style="1" bestFit="1" customWidth="1"/>
    <col min="11" max="12" width="5.875" style="1" bestFit="1" customWidth="1"/>
    <col min="13" max="13" width="15.125" style="1" bestFit="1" customWidth="1"/>
    <col min="14" max="14" width="9.25" style="1" bestFit="1" customWidth="1"/>
    <col min="15" max="16384" width="9" style="1"/>
  </cols>
  <sheetData>
    <row r="1" spans="1:14" x14ac:dyDescent="0.15">
      <c r="A1" s="1" t="s">
        <v>256</v>
      </c>
    </row>
    <row r="3" spans="1:14" x14ac:dyDescent="0.15">
      <c r="A3" s="29" t="s">
        <v>86</v>
      </c>
      <c r="B3" s="29" t="s">
        <v>51</v>
      </c>
      <c r="C3" s="2">
        <f>C4+C5</f>
        <v>0</v>
      </c>
      <c r="D3" s="32"/>
      <c r="E3" s="32"/>
      <c r="F3" s="32"/>
      <c r="G3" s="32"/>
      <c r="H3" s="32"/>
      <c r="I3" s="32"/>
      <c r="J3" s="32"/>
      <c r="K3" s="32"/>
      <c r="L3" s="95" t="str">
        <f>IF((N4+N5)=N3,"","×")</f>
        <v/>
      </c>
      <c r="M3" s="2" t="s">
        <v>85</v>
      </c>
      <c r="N3" s="2">
        <f>N4+N5</f>
        <v>0</v>
      </c>
    </row>
    <row r="4" spans="1:14" x14ac:dyDescent="0.15">
      <c r="A4" s="22"/>
      <c r="B4" s="22" t="s">
        <v>42</v>
      </c>
      <c r="C4" s="39"/>
      <c r="D4" s="23"/>
      <c r="E4" s="23"/>
      <c r="F4" s="23"/>
      <c r="G4" s="23"/>
      <c r="H4" s="23"/>
      <c r="I4" s="23"/>
      <c r="J4" s="23"/>
      <c r="K4" s="23"/>
      <c r="L4" s="23"/>
      <c r="M4" s="39" t="s">
        <v>42</v>
      </c>
      <c r="N4" s="39">
        <f>出納簿!O94</f>
        <v>0</v>
      </c>
    </row>
    <row r="5" spans="1:14" x14ac:dyDescent="0.15">
      <c r="A5" s="25"/>
      <c r="B5" s="29" t="s">
        <v>39</v>
      </c>
      <c r="C5" s="2"/>
      <c r="D5" s="32"/>
      <c r="E5" s="32"/>
      <c r="F5" s="32"/>
      <c r="G5" s="32"/>
      <c r="H5" s="32"/>
      <c r="I5" s="32"/>
      <c r="J5" s="32"/>
      <c r="K5" s="32"/>
      <c r="L5" s="68"/>
      <c r="M5" s="2" t="s">
        <v>39</v>
      </c>
      <c r="N5" s="2">
        <f>出納簿!J94</f>
        <v>0</v>
      </c>
    </row>
    <row r="6" spans="1:14" x14ac:dyDescent="0.1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x14ac:dyDescent="0.15">
      <c r="A7" s="29" t="s">
        <v>107</v>
      </c>
      <c r="B7" s="32"/>
      <c r="C7" s="2">
        <f>C24+C9+C22+C26</f>
        <v>0</v>
      </c>
      <c r="D7" s="32"/>
      <c r="E7" s="32"/>
      <c r="F7" s="32"/>
      <c r="G7" s="32"/>
      <c r="H7" s="32"/>
      <c r="I7" s="32"/>
      <c r="J7" s="32"/>
      <c r="K7" s="32"/>
      <c r="L7" s="32"/>
      <c r="M7" s="94" t="str">
        <f>IF(N7=N3,"","ERROR")</f>
        <v/>
      </c>
      <c r="N7" s="2">
        <f>N24+N9+N22+N26</f>
        <v>0</v>
      </c>
    </row>
    <row r="8" spans="1:14" x14ac:dyDescent="0.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 x14ac:dyDescent="0.15">
      <c r="A9" s="18" t="s">
        <v>83</v>
      </c>
      <c r="B9" s="29" t="s">
        <v>92</v>
      </c>
      <c r="C9" s="2"/>
      <c r="D9" s="29" t="s">
        <v>81</v>
      </c>
      <c r="E9" s="6">
        <f>SUM(E10:E17)</f>
        <v>0</v>
      </c>
      <c r="F9" s="31"/>
      <c r="G9" s="6"/>
      <c r="H9" s="6" t="s">
        <v>84</v>
      </c>
      <c r="I9" s="6">
        <f>I10+I11+I14+I15+I16+I17+I18+I19+I20</f>
        <v>0</v>
      </c>
      <c r="J9" s="32" t="s">
        <v>104</v>
      </c>
      <c r="K9" s="29" t="s">
        <v>102</v>
      </c>
      <c r="L9" s="2" t="s">
        <v>103</v>
      </c>
      <c r="M9" s="2" t="s">
        <v>93</v>
      </c>
      <c r="N9" s="2">
        <f>C9+E9-I9</f>
        <v>0</v>
      </c>
    </row>
    <row r="10" spans="1:14" x14ac:dyDescent="0.15">
      <c r="A10" s="22"/>
      <c r="B10" s="22"/>
      <c r="C10" s="23"/>
      <c r="D10" s="88" t="s">
        <v>1</v>
      </c>
      <c r="E10" s="20">
        <f>出納簿!C100</f>
        <v>0</v>
      </c>
      <c r="F10" s="63">
        <f>E10/G10</f>
        <v>0</v>
      </c>
      <c r="G10" s="64">
        <v>8400</v>
      </c>
      <c r="H10" s="6" t="s">
        <v>48</v>
      </c>
      <c r="I10" s="6">
        <f>-出納簿!C107</f>
        <v>0</v>
      </c>
      <c r="J10" s="32"/>
      <c r="K10" s="29"/>
      <c r="L10" s="2"/>
      <c r="M10" s="22"/>
      <c r="N10" s="24"/>
    </row>
    <row r="11" spans="1:14" x14ac:dyDescent="0.15">
      <c r="A11" s="22"/>
      <c r="B11" s="22"/>
      <c r="C11" s="23"/>
      <c r="D11" s="89" t="s">
        <v>30</v>
      </c>
      <c r="E11" s="32">
        <f>出納簿!C101</f>
        <v>0</v>
      </c>
      <c r="F11" s="6"/>
      <c r="G11" s="33"/>
      <c r="H11" s="43" t="s">
        <v>50</v>
      </c>
      <c r="I11" s="45">
        <f>-出納簿!C108</f>
        <v>0</v>
      </c>
      <c r="J11" s="97" t="str">
        <f>IF((I12+I13)=I11,"","×")</f>
        <v>×</v>
      </c>
      <c r="K11" s="22"/>
      <c r="L11" s="39"/>
      <c r="M11" s="22"/>
      <c r="N11" s="24"/>
    </row>
    <row r="12" spans="1:14" x14ac:dyDescent="0.15">
      <c r="A12" s="22"/>
      <c r="B12" s="22"/>
      <c r="C12" s="23"/>
      <c r="D12" s="89" t="s">
        <v>52</v>
      </c>
      <c r="E12" s="6">
        <f>出納簿!C102</f>
        <v>0</v>
      </c>
      <c r="F12" s="6"/>
      <c r="G12" s="6"/>
      <c r="H12" s="41" t="s">
        <v>98</v>
      </c>
      <c r="I12" s="100">
        <f>J12*K12+L12</f>
        <v>6000</v>
      </c>
      <c r="J12" s="19"/>
      <c r="K12" s="18">
        <v>2300</v>
      </c>
      <c r="L12" s="48">
        <v>6000</v>
      </c>
      <c r="M12" s="22"/>
      <c r="N12" s="24"/>
    </row>
    <row r="13" spans="1:14" x14ac:dyDescent="0.15">
      <c r="A13" s="22"/>
      <c r="B13" s="22"/>
      <c r="C13" s="23"/>
      <c r="D13" s="89" t="s">
        <v>148</v>
      </c>
      <c r="E13" s="6">
        <f>I22</f>
        <v>0</v>
      </c>
      <c r="F13" s="6"/>
      <c r="G13" s="6"/>
      <c r="H13" s="50" t="s">
        <v>99</v>
      </c>
      <c r="I13" s="110">
        <f>J13*K13+L13</f>
        <v>0</v>
      </c>
      <c r="J13" s="65"/>
      <c r="K13" s="56">
        <v>600</v>
      </c>
      <c r="L13" s="52"/>
      <c r="M13" s="22"/>
      <c r="N13" s="24"/>
    </row>
    <row r="14" spans="1:14" x14ac:dyDescent="0.15">
      <c r="A14" s="22"/>
      <c r="B14" s="22"/>
      <c r="C14" s="23"/>
      <c r="D14" s="101"/>
      <c r="E14" s="102"/>
      <c r="F14" s="54"/>
      <c r="G14" s="61"/>
      <c r="H14" s="42" t="s">
        <v>55</v>
      </c>
      <c r="I14" s="6">
        <f>-出納簿!C109</f>
        <v>0</v>
      </c>
      <c r="J14" s="19"/>
      <c r="K14" s="19"/>
      <c r="L14" s="21"/>
      <c r="M14" s="22"/>
      <c r="N14" s="24"/>
    </row>
    <row r="15" spans="1:14" x14ac:dyDescent="0.15">
      <c r="A15" s="22"/>
      <c r="B15" s="22"/>
      <c r="C15" s="23"/>
      <c r="D15" s="22"/>
      <c r="E15" s="39"/>
      <c r="F15" s="54"/>
      <c r="G15" s="61"/>
      <c r="H15" s="42" t="s">
        <v>239</v>
      </c>
      <c r="I15" s="6">
        <f>-出納簿!C110</f>
        <v>0</v>
      </c>
      <c r="J15" s="19"/>
      <c r="K15" s="19"/>
      <c r="L15" s="21"/>
      <c r="M15" s="23"/>
      <c r="N15" s="24"/>
    </row>
    <row r="16" spans="1:14" x14ac:dyDescent="0.15">
      <c r="A16" s="22"/>
      <c r="B16" s="22"/>
      <c r="C16" s="23"/>
      <c r="D16" s="46"/>
      <c r="E16" s="47"/>
      <c r="F16" s="47"/>
      <c r="G16" s="62"/>
      <c r="H16" s="42" t="s">
        <v>2</v>
      </c>
      <c r="I16" s="45">
        <f>-出納簿!C111</f>
        <v>0</v>
      </c>
      <c r="J16" s="32"/>
      <c r="K16" s="32"/>
      <c r="L16" s="33"/>
      <c r="M16" s="23"/>
      <c r="N16" s="24"/>
    </row>
    <row r="17" spans="1:14" x14ac:dyDescent="0.15">
      <c r="A17" s="22"/>
      <c r="B17" s="22"/>
      <c r="C17" s="23"/>
      <c r="D17" s="67"/>
      <c r="E17" s="45"/>
      <c r="F17" s="27"/>
      <c r="G17" s="45"/>
      <c r="H17" s="42" t="s">
        <v>101</v>
      </c>
      <c r="I17" s="6">
        <f>-出納簿!C112</f>
        <v>0</v>
      </c>
      <c r="J17" s="19"/>
      <c r="K17" s="19"/>
      <c r="L17" s="21"/>
      <c r="M17" s="22"/>
      <c r="N17" s="24"/>
    </row>
    <row r="18" spans="1:14" x14ac:dyDescent="0.15">
      <c r="A18" s="22"/>
      <c r="B18" s="22"/>
      <c r="C18" s="23"/>
      <c r="D18" s="72"/>
      <c r="E18" s="20"/>
      <c r="F18" s="20"/>
      <c r="G18" s="64"/>
      <c r="H18" s="43" t="s">
        <v>152</v>
      </c>
      <c r="I18" s="6">
        <f>-出納簿!C113</f>
        <v>0</v>
      </c>
      <c r="J18" s="19"/>
      <c r="K18" s="19"/>
      <c r="L18" s="21"/>
      <c r="M18" s="22"/>
      <c r="N18" s="24"/>
    </row>
    <row r="19" spans="1:14" x14ac:dyDescent="0.15">
      <c r="A19" s="22"/>
      <c r="B19" s="22"/>
      <c r="C19" s="23"/>
      <c r="D19" s="23"/>
      <c r="E19" s="17"/>
      <c r="F19" s="17"/>
      <c r="G19" s="17"/>
      <c r="H19" s="71" t="s">
        <v>143</v>
      </c>
      <c r="I19" s="6">
        <f>-出納簿!C114</f>
        <v>0</v>
      </c>
      <c r="J19" s="32"/>
      <c r="K19" s="32"/>
      <c r="L19" s="33"/>
      <c r="M19" s="22"/>
      <c r="N19" s="24"/>
    </row>
    <row r="20" spans="1:14" x14ac:dyDescent="0.15">
      <c r="A20" s="22"/>
      <c r="B20" s="25"/>
      <c r="C20" s="26"/>
      <c r="D20" s="26"/>
      <c r="E20" s="27"/>
      <c r="F20" s="27"/>
      <c r="G20" s="27"/>
      <c r="H20" s="71" t="s">
        <v>153</v>
      </c>
      <c r="I20" s="6">
        <f>-出納簿!C115</f>
        <v>0</v>
      </c>
      <c r="J20" s="32"/>
      <c r="K20" s="32"/>
      <c r="L20" s="33"/>
      <c r="M20" s="26"/>
      <c r="N20" s="28"/>
    </row>
    <row r="21" spans="1:14" x14ac:dyDescent="0.15">
      <c r="A21" s="22"/>
      <c r="B21" s="23"/>
      <c r="C21" s="23"/>
      <c r="D21" s="23"/>
      <c r="E21" s="17"/>
      <c r="F21" s="17"/>
      <c r="G21" s="17"/>
      <c r="H21" s="17"/>
      <c r="I21" s="17"/>
      <c r="J21" s="23"/>
      <c r="K21" s="23"/>
      <c r="L21" s="23"/>
      <c r="M21" s="23"/>
      <c r="N21" s="24"/>
    </row>
    <row r="22" spans="1:14" x14ac:dyDescent="0.15">
      <c r="A22" s="2" t="s">
        <v>125</v>
      </c>
      <c r="B22" s="2" t="s">
        <v>126</v>
      </c>
      <c r="C22" s="2"/>
      <c r="D22" s="2" t="s">
        <v>109</v>
      </c>
      <c r="E22" s="6">
        <f>出納簿!C103</f>
        <v>0</v>
      </c>
      <c r="F22" s="6"/>
      <c r="G22" s="6"/>
      <c r="H22" s="6" t="s">
        <v>131</v>
      </c>
      <c r="I22" s="6"/>
      <c r="J22" s="2"/>
      <c r="K22" s="2"/>
      <c r="L22" s="2"/>
      <c r="M22" s="53" t="str">
        <f>IF(N22=会友会計!E6,"","×")</f>
        <v>×</v>
      </c>
      <c r="N22" s="2">
        <f>C22+E22-I22</f>
        <v>0</v>
      </c>
    </row>
    <row r="23" spans="1:14" x14ac:dyDescent="0.15">
      <c r="A23" s="22"/>
      <c r="B23" s="23"/>
      <c r="C23" s="23"/>
      <c r="D23" s="23"/>
      <c r="E23" s="17"/>
      <c r="F23" s="17"/>
      <c r="G23" s="17"/>
      <c r="H23" s="17"/>
      <c r="I23" s="17"/>
      <c r="J23" s="23"/>
      <c r="K23" s="23"/>
      <c r="L23" s="23"/>
      <c r="M23" s="23"/>
      <c r="N23" s="24"/>
    </row>
    <row r="24" spans="1:14" x14ac:dyDescent="0.15">
      <c r="A24" s="29" t="s">
        <v>100</v>
      </c>
      <c r="B24" s="2" t="s">
        <v>106</v>
      </c>
      <c r="C24" s="2"/>
      <c r="D24" s="32" t="s">
        <v>232</v>
      </c>
      <c r="E24" s="2">
        <f>出納簿!C106</f>
        <v>0</v>
      </c>
      <c r="F24" s="32"/>
      <c r="G24" s="32"/>
      <c r="H24" s="2" t="s">
        <v>233</v>
      </c>
      <c r="I24" s="6">
        <f>-出納簿!C118</f>
        <v>0</v>
      </c>
      <c r="J24" s="32"/>
      <c r="K24" s="32"/>
      <c r="L24" s="32"/>
      <c r="M24" s="2" t="s">
        <v>105</v>
      </c>
      <c r="N24" s="2">
        <f>C24+E24-I24</f>
        <v>0</v>
      </c>
    </row>
    <row r="25" spans="1:14" x14ac:dyDescent="0.15">
      <c r="A25" s="22"/>
      <c r="B25" s="23"/>
      <c r="C25" s="23"/>
      <c r="D25" s="23"/>
      <c r="E25" s="17"/>
      <c r="F25" s="17"/>
      <c r="G25" s="17"/>
      <c r="H25" s="17"/>
      <c r="I25" s="17"/>
      <c r="J25" s="23"/>
      <c r="K25" s="23"/>
      <c r="L25" s="23"/>
      <c r="M25" s="23"/>
      <c r="N25" s="24"/>
    </row>
    <row r="26" spans="1:14" x14ac:dyDescent="0.15">
      <c r="A26" s="18" t="s">
        <v>4</v>
      </c>
      <c r="B26" s="34" t="s">
        <v>94</v>
      </c>
      <c r="C26" s="2">
        <f>C27+C28</f>
        <v>0</v>
      </c>
      <c r="D26" s="36" t="s">
        <v>95</v>
      </c>
      <c r="E26" s="2">
        <f>E27+E28</f>
        <v>0</v>
      </c>
      <c r="F26" s="2"/>
      <c r="G26" s="2"/>
      <c r="H26" s="3" t="s">
        <v>96</v>
      </c>
      <c r="I26" s="2">
        <f>I27+I28</f>
        <v>0</v>
      </c>
      <c r="J26" s="32"/>
      <c r="K26" s="32"/>
      <c r="L26" s="32"/>
      <c r="M26" s="3" t="s">
        <v>97</v>
      </c>
      <c r="N26" s="2">
        <f>C26+E26-I26</f>
        <v>0</v>
      </c>
    </row>
    <row r="27" spans="1:14" x14ac:dyDescent="0.15">
      <c r="A27" s="22"/>
      <c r="B27" s="29" t="s">
        <v>230</v>
      </c>
      <c r="C27" s="2"/>
      <c r="D27" s="78" t="s">
        <v>228</v>
      </c>
      <c r="E27" s="2">
        <f>出納簿!C104</f>
        <v>0</v>
      </c>
      <c r="F27" s="63">
        <f>E27/G27</f>
        <v>0</v>
      </c>
      <c r="G27" s="2">
        <v>5000</v>
      </c>
      <c r="H27" s="3" t="s">
        <v>229</v>
      </c>
      <c r="I27" s="6">
        <f>-出納簿!C116</f>
        <v>0</v>
      </c>
      <c r="J27" s="32"/>
      <c r="K27" s="32"/>
      <c r="L27" s="32"/>
      <c r="M27" s="2" t="s">
        <v>144</v>
      </c>
      <c r="N27" s="2">
        <f>C27+E27-I27</f>
        <v>0</v>
      </c>
    </row>
    <row r="28" spans="1:14" x14ac:dyDescent="0.15">
      <c r="A28" s="25"/>
      <c r="B28" s="29" t="s">
        <v>138</v>
      </c>
      <c r="C28" s="2"/>
      <c r="D28" s="2" t="s">
        <v>139</v>
      </c>
      <c r="E28" s="2">
        <f>出納簿!C105</f>
        <v>0</v>
      </c>
      <c r="F28" s="2"/>
      <c r="G28" s="2"/>
      <c r="H28" s="2" t="s">
        <v>140</v>
      </c>
      <c r="I28" s="6">
        <f>-出納簿!C117</f>
        <v>0</v>
      </c>
      <c r="J28" s="32"/>
      <c r="K28" s="32"/>
      <c r="L28" s="32"/>
      <c r="M28" s="2"/>
      <c r="N28" s="2">
        <f>C28+E28-I28</f>
        <v>0</v>
      </c>
    </row>
    <row r="30" spans="1:14" x14ac:dyDescent="0.15">
      <c r="B30" s="23"/>
      <c r="C30" s="23"/>
      <c r="D30" s="23"/>
      <c r="E30" s="23"/>
      <c r="F30" s="23"/>
      <c r="G30" s="23"/>
      <c r="H30" s="23"/>
      <c r="I30" s="23"/>
    </row>
    <row r="31" spans="1:14" x14ac:dyDescent="0.15">
      <c r="B31" s="23"/>
      <c r="C31" s="23"/>
      <c r="D31" s="23"/>
      <c r="E31" s="23"/>
      <c r="F31" s="23"/>
      <c r="G31" s="23"/>
      <c r="H31" s="23"/>
      <c r="I31" s="23"/>
    </row>
    <row r="32" spans="1:14" x14ac:dyDescent="0.15">
      <c r="B32" s="23"/>
      <c r="C32" s="23"/>
      <c r="D32" s="23"/>
      <c r="E32" s="23"/>
      <c r="F32" s="23"/>
      <c r="G32" s="23"/>
      <c r="H32" s="23"/>
      <c r="I32" s="23"/>
    </row>
    <row r="33" spans="2:9" x14ac:dyDescent="0.15">
      <c r="B33" s="23"/>
      <c r="C33" s="23"/>
      <c r="D33" s="23"/>
      <c r="E33" s="23"/>
      <c r="F33" s="23"/>
      <c r="G33" s="23"/>
      <c r="H33" s="23"/>
      <c r="I33" s="23"/>
    </row>
  </sheetData>
  <phoneticPr fontId="2"/>
  <pageMargins left="0.4" right="0.56999999999999995" top="0.51181102362204722" bottom="0.51181102362204722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P20" sqref="P20"/>
    </sheetView>
  </sheetViews>
  <sheetFormatPr defaultRowHeight="13.5" x14ac:dyDescent="0.15"/>
  <cols>
    <col min="1" max="1" width="16.375" style="1" customWidth="1"/>
    <col min="2" max="2" width="15.125" style="1" bestFit="1" customWidth="1"/>
    <col min="3" max="3" width="9.25" style="1" bestFit="1" customWidth="1"/>
    <col min="4" max="4" width="15.125" style="1" bestFit="1" customWidth="1"/>
    <col min="5" max="5" width="7.875" style="1" bestFit="1" customWidth="1"/>
    <col min="6" max="6" width="5.25" style="1" bestFit="1" customWidth="1"/>
    <col min="7" max="7" width="6.875" style="1" bestFit="1" customWidth="1"/>
    <col min="8" max="8" width="13" style="1" bestFit="1" customWidth="1"/>
    <col min="9" max="9" width="7.875" style="1" bestFit="1" customWidth="1"/>
    <col min="10" max="10" width="5.25" style="1" bestFit="1" customWidth="1"/>
    <col min="11" max="11" width="6.875" style="1" bestFit="1" customWidth="1"/>
    <col min="12" max="12" width="5.875" style="1" bestFit="1" customWidth="1"/>
    <col min="13" max="13" width="15.125" style="1" bestFit="1" customWidth="1"/>
    <col min="14" max="14" width="9.25" style="1" bestFit="1" customWidth="1"/>
    <col min="15" max="16384" width="9" style="1"/>
  </cols>
  <sheetData>
    <row r="1" spans="1:14" x14ac:dyDescent="0.15">
      <c r="A1" s="1" t="s">
        <v>252</v>
      </c>
    </row>
    <row r="3" spans="1:14" hidden="1" x14ac:dyDescent="0.15">
      <c r="A3" s="29" t="s">
        <v>86</v>
      </c>
      <c r="B3" s="29" t="s">
        <v>51</v>
      </c>
      <c r="C3" s="2">
        <f>C4+C5</f>
        <v>1450544</v>
      </c>
      <c r="D3" s="32"/>
      <c r="E3" s="32"/>
      <c r="F3" s="32"/>
      <c r="G3" s="32"/>
      <c r="H3" s="32"/>
      <c r="I3" s="32"/>
      <c r="J3" s="32"/>
      <c r="K3" s="32"/>
      <c r="L3" s="32"/>
      <c r="M3" s="2" t="s">
        <v>85</v>
      </c>
      <c r="N3" s="2">
        <f>N7</f>
        <v>1375411</v>
      </c>
    </row>
    <row r="4" spans="1:14" hidden="1" x14ac:dyDescent="0.15">
      <c r="A4" s="22"/>
      <c r="B4" s="22" t="s">
        <v>42</v>
      </c>
      <c r="C4" s="39">
        <v>57043</v>
      </c>
      <c r="D4" s="23"/>
      <c r="E4" s="23"/>
      <c r="F4" s="23"/>
      <c r="G4" s="23"/>
      <c r="H4" s="23"/>
      <c r="I4" s="23"/>
      <c r="J4" s="23"/>
      <c r="K4" s="23"/>
      <c r="L4" s="23"/>
      <c r="M4" s="39" t="s">
        <v>42</v>
      </c>
      <c r="N4" s="39"/>
    </row>
    <row r="5" spans="1:14" hidden="1" x14ac:dyDescent="0.15">
      <c r="A5" s="25"/>
      <c r="B5" s="29" t="s">
        <v>39</v>
      </c>
      <c r="C5" s="2">
        <v>1393501</v>
      </c>
      <c r="D5" s="32"/>
      <c r="E5" s="32"/>
      <c r="F5" s="32"/>
      <c r="G5" s="32"/>
      <c r="H5" s="32"/>
      <c r="I5" s="32"/>
      <c r="J5" s="32"/>
      <c r="K5" s="32"/>
      <c r="L5" s="32"/>
      <c r="M5" s="2" t="s">
        <v>39</v>
      </c>
      <c r="N5" s="2">
        <f>N3-N4</f>
        <v>1375411</v>
      </c>
    </row>
    <row r="6" spans="1:14" hidden="1" x14ac:dyDescent="0.1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x14ac:dyDescent="0.15">
      <c r="A7" s="29" t="s">
        <v>107</v>
      </c>
      <c r="B7" s="32"/>
      <c r="C7" s="2">
        <f>C24+C9+C22+C26</f>
        <v>1423511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2">
        <f>N24+N9+N22+N26</f>
        <v>1375411</v>
      </c>
    </row>
    <row r="8" spans="1:14" x14ac:dyDescent="0.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 x14ac:dyDescent="0.15">
      <c r="A9" s="48" t="s">
        <v>83</v>
      </c>
      <c r="B9" s="29" t="s">
        <v>92</v>
      </c>
      <c r="C9" s="2">
        <v>273511</v>
      </c>
      <c r="D9" s="29" t="s">
        <v>81</v>
      </c>
      <c r="E9" s="6">
        <f>SUM(E10:E14)</f>
        <v>252100</v>
      </c>
      <c r="F9" s="31" t="s">
        <v>104</v>
      </c>
      <c r="G9" s="6"/>
      <c r="H9" s="6" t="s">
        <v>84</v>
      </c>
      <c r="I9" s="42">
        <f>SUM(I10:I11)+SUM(I14:I20)</f>
        <v>290200</v>
      </c>
      <c r="J9" s="29" t="s">
        <v>104</v>
      </c>
      <c r="K9" s="29" t="s">
        <v>102</v>
      </c>
      <c r="L9" s="29" t="s">
        <v>103</v>
      </c>
      <c r="M9" s="2" t="s">
        <v>93</v>
      </c>
      <c r="N9" s="2">
        <f>C9+E9-I9</f>
        <v>235411</v>
      </c>
    </row>
    <row r="10" spans="1:14" x14ac:dyDescent="0.15">
      <c r="A10" s="39"/>
      <c r="B10" s="22"/>
      <c r="C10" s="23"/>
      <c r="D10" s="40" t="s">
        <v>1</v>
      </c>
      <c r="E10" s="63">
        <f>F10*G10</f>
        <v>252000</v>
      </c>
      <c r="F10" s="49">
        <v>30</v>
      </c>
      <c r="G10" s="100">
        <v>8400</v>
      </c>
      <c r="H10" s="6" t="s">
        <v>48</v>
      </c>
      <c r="I10" s="2">
        <f>J10*K10</f>
        <v>19200</v>
      </c>
      <c r="J10" s="29">
        <v>24</v>
      </c>
      <c r="K10" s="29">
        <v>800</v>
      </c>
      <c r="L10" s="2"/>
      <c r="M10" s="22"/>
      <c r="N10" s="24"/>
    </row>
    <row r="11" spans="1:14" x14ac:dyDescent="0.15">
      <c r="A11" s="39"/>
      <c r="B11" s="22"/>
      <c r="C11" s="23"/>
      <c r="D11" s="46" t="s">
        <v>30</v>
      </c>
      <c r="E11" s="47">
        <f>F11*G11</f>
        <v>0</v>
      </c>
      <c r="F11" s="51"/>
      <c r="G11" s="47">
        <v>1000</v>
      </c>
      <c r="H11" s="43" t="s">
        <v>50</v>
      </c>
      <c r="I11" s="43">
        <f>I12+I13</f>
        <v>99000</v>
      </c>
      <c r="J11" s="22"/>
      <c r="K11" s="22"/>
      <c r="L11" s="22"/>
      <c r="M11" s="22"/>
      <c r="N11" s="24"/>
    </row>
    <row r="12" spans="1:14" x14ac:dyDescent="0.15">
      <c r="A12" s="39"/>
      <c r="B12" s="22"/>
      <c r="C12" s="23"/>
      <c r="D12" s="46" t="s">
        <v>52</v>
      </c>
      <c r="E12" s="47">
        <v>100</v>
      </c>
      <c r="F12" s="51"/>
      <c r="G12" s="47"/>
      <c r="H12" s="41" t="s">
        <v>98</v>
      </c>
      <c r="I12" s="48">
        <f>J12*K12+L12</f>
        <v>80400</v>
      </c>
      <c r="J12" s="18">
        <v>31</v>
      </c>
      <c r="K12" s="48">
        <v>2400</v>
      </c>
      <c r="L12" s="21">
        <v>6000</v>
      </c>
      <c r="M12" s="22"/>
      <c r="N12" s="24"/>
    </row>
    <row r="13" spans="1:14" x14ac:dyDescent="0.15">
      <c r="A13" s="39"/>
      <c r="B13" s="22"/>
      <c r="C13" s="23"/>
      <c r="D13" s="57" t="s">
        <v>127</v>
      </c>
      <c r="E13" s="45">
        <f>I22</f>
        <v>0</v>
      </c>
      <c r="F13" s="45"/>
      <c r="G13" s="45"/>
      <c r="H13" s="50" t="s">
        <v>99</v>
      </c>
      <c r="I13" s="52">
        <f>J13*K13</f>
        <v>18600</v>
      </c>
      <c r="J13" s="56">
        <v>31</v>
      </c>
      <c r="K13" s="52">
        <v>600</v>
      </c>
      <c r="L13" s="66"/>
      <c r="M13" s="22"/>
      <c r="N13" s="24"/>
    </row>
    <row r="14" spans="1:14" x14ac:dyDescent="0.15">
      <c r="A14" s="39"/>
      <c r="B14" s="22"/>
      <c r="C14" s="23"/>
      <c r="D14" s="38"/>
      <c r="E14" s="17"/>
      <c r="F14" s="17"/>
      <c r="G14" s="17"/>
      <c r="H14" s="42" t="s">
        <v>55</v>
      </c>
      <c r="I14" s="2">
        <v>30000</v>
      </c>
      <c r="J14" s="29"/>
      <c r="K14" s="2"/>
      <c r="L14" s="33"/>
      <c r="M14" s="22"/>
      <c r="N14" s="24"/>
    </row>
    <row r="15" spans="1:14" x14ac:dyDescent="0.15">
      <c r="A15" s="39"/>
      <c r="B15" s="22"/>
      <c r="C15" s="23"/>
      <c r="D15" s="38"/>
      <c r="E15" s="17"/>
      <c r="F15" s="17"/>
      <c r="G15" s="17"/>
      <c r="H15" s="42" t="s">
        <v>239</v>
      </c>
      <c r="I15" s="25"/>
      <c r="J15" s="29"/>
      <c r="K15" s="2"/>
      <c r="L15" s="33"/>
      <c r="M15" s="22"/>
      <c r="N15" s="24"/>
    </row>
    <row r="16" spans="1:14" x14ac:dyDescent="0.15">
      <c r="A16" s="39"/>
      <c r="B16" s="22"/>
      <c r="C16" s="23"/>
      <c r="D16" s="23"/>
      <c r="E16" s="17"/>
      <c r="F16" s="17"/>
      <c r="G16" s="17"/>
      <c r="H16" s="42" t="s">
        <v>2</v>
      </c>
      <c r="I16" s="43">
        <v>90000</v>
      </c>
      <c r="J16" s="29"/>
      <c r="K16" s="2"/>
      <c r="L16" s="33"/>
      <c r="M16" s="22"/>
      <c r="N16" s="24"/>
    </row>
    <row r="17" spans="1:14" x14ac:dyDescent="0.15">
      <c r="A17" s="39"/>
      <c r="B17" s="22"/>
      <c r="C17" s="23"/>
      <c r="D17" s="23"/>
      <c r="E17" s="17"/>
      <c r="F17" s="17"/>
      <c r="G17" s="17"/>
      <c r="H17" s="42" t="s">
        <v>101</v>
      </c>
      <c r="I17" s="42"/>
      <c r="J17" s="29"/>
      <c r="K17" s="2"/>
      <c r="L17" s="33"/>
      <c r="M17" s="22"/>
      <c r="N17" s="24"/>
    </row>
    <row r="18" spans="1:14" x14ac:dyDescent="0.15">
      <c r="A18" s="39"/>
      <c r="B18" s="22"/>
      <c r="C18" s="23"/>
      <c r="D18" s="23"/>
      <c r="E18" s="17"/>
      <c r="F18" s="17"/>
      <c r="G18" s="17"/>
      <c r="H18" s="42" t="s">
        <v>149</v>
      </c>
      <c r="I18" s="42"/>
      <c r="J18" s="22"/>
      <c r="K18" s="39"/>
      <c r="L18" s="23"/>
      <c r="M18" s="22"/>
      <c r="N18" s="24"/>
    </row>
    <row r="19" spans="1:14" x14ac:dyDescent="0.15">
      <c r="A19" s="39"/>
      <c r="B19" s="22"/>
      <c r="C19" s="23"/>
      <c r="D19" s="23"/>
      <c r="E19" s="17"/>
      <c r="F19" s="17"/>
      <c r="G19" s="17"/>
      <c r="H19" s="42" t="s">
        <v>82</v>
      </c>
      <c r="I19" s="42">
        <v>2000</v>
      </c>
      <c r="J19" s="29"/>
      <c r="K19" s="2"/>
      <c r="L19" s="33"/>
      <c r="M19" s="22"/>
      <c r="N19" s="24"/>
    </row>
    <row r="20" spans="1:14" x14ac:dyDescent="0.15">
      <c r="A20" s="44"/>
      <c r="B20" s="25"/>
      <c r="C20" s="26"/>
      <c r="D20" s="26"/>
      <c r="E20" s="27"/>
      <c r="F20" s="27"/>
      <c r="G20" s="27"/>
      <c r="H20" s="55" t="s">
        <v>150</v>
      </c>
      <c r="I20" s="43">
        <v>50000</v>
      </c>
      <c r="J20" s="29"/>
      <c r="K20" s="2"/>
      <c r="L20" s="33"/>
      <c r="M20" s="25"/>
      <c r="N20" s="28"/>
    </row>
    <row r="21" spans="1:14" x14ac:dyDescent="0.15">
      <c r="A21" s="22"/>
      <c r="B21" s="23"/>
      <c r="C21" s="23"/>
      <c r="D21" s="23"/>
      <c r="E21" s="17"/>
      <c r="F21" s="17"/>
      <c r="G21" s="17"/>
      <c r="H21" s="17"/>
      <c r="I21" s="17"/>
      <c r="J21" s="23"/>
      <c r="K21" s="23"/>
      <c r="L21" s="23"/>
      <c r="M21" s="23"/>
      <c r="N21" s="24"/>
    </row>
    <row r="22" spans="1:14" x14ac:dyDescent="0.15">
      <c r="A22" s="2" t="s">
        <v>125</v>
      </c>
      <c r="B22" s="2" t="s">
        <v>126</v>
      </c>
      <c r="C22" s="2">
        <v>0</v>
      </c>
      <c r="D22" s="2" t="s">
        <v>109</v>
      </c>
      <c r="E22" s="6"/>
      <c r="F22" s="6"/>
      <c r="G22" s="6"/>
      <c r="H22" s="6" t="s">
        <v>128</v>
      </c>
      <c r="I22" s="6"/>
      <c r="J22" s="2"/>
      <c r="K22" s="2"/>
      <c r="L22" s="2"/>
      <c r="M22" s="2"/>
      <c r="N22" s="2">
        <f>C22+E22-I22</f>
        <v>0</v>
      </c>
    </row>
    <row r="23" spans="1:14" x14ac:dyDescent="0.15">
      <c r="A23" s="22"/>
      <c r="B23" s="23"/>
      <c r="C23" s="23"/>
      <c r="D23" s="23"/>
      <c r="E23" s="17"/>
      <c r="F23" s="17"/>
      <c r="G23" s="17"/>
      <c r="H23" s="17"/>
      <c r="I23" s="17"/>
      <c r="J23" s="23"/>
      <c r="K23" s="23"/>
      <c r="L23" s="23"/>
      <c r="M23" s="23"/>
      <c r="N23" s="24"/>
    </row>
    <row r="24" spans="1:14" x14ac:dyDescent="0.15">
      <c r="A24" s="29" t="s">
        <v>100</v>
      </c>
      <c r="B24" s="2" t="s">
        <v>106</v>
      </c>
      <c r="C24" s="2">
        <v>1000000</v>
      </c>
      <c r="D24" s="32"/>
      <c r="E24" s="2"/>
      <c r="F24" s="32"/>
      <c r="G24" s="32"/>
      <c r="H24" s="2"/>
      <c r="I24" s="2"/>
      <c r="J24" s="32"/>
      <c r="K24" s="32"/>
      <c r="L24" s="32"/>
      <c r="M24" s="2" t="s">
        <v>105</v>
      </c>
      <c r="N24" s="2">
        <f>C24+E24-I24</f>
        <v>1000000</v>
      </c>
    </row>
    <row r="25" spans="1:14" x14ac:dyDescent="0.15">
      <c r="A25" s="22"/>
      <c r="B25" s="23"/>
      <c r="C25" s="23"/>
      <c r="D25" s="23"/>
      <c r="E25" s="17"/>
      <c r="F25" s="17"/>
      <c r="G25" s="17"/>
      <c r="H25" s="17"/>
      <c r="I25" s="17"/>
      <c r="J25" s="23"/>
      <c r="K25" s="23"/>
      <c r="L25" s="23"/>
      <c r="M25" s="23"/>
      <c r="N25" s="24"/>
    </row>
    <row r="26" spans="1:14" x14ac:dyDescent="0.15">
      <c r="A26" s="18" t="s">
        <v>4</v>
      </c>
      <c r="B26" s="34" t="s">
        <v>94</v>
      </c>
      <c r="C26" s="2">
        <f>C27+C28</f>
        <v>150000</v>
      </c>
      <c r="D26" s="3" t="s">
        <v>5</v>
      </c>
      <c r="E26" s="2">
        <f>E27+E28</f>
        <v>140000</v>
      </c>
      <c r="F26" s="2"/>
      <c r="G26" s="2"/>
      <c r="H26" s="3" t="s">
        <v>5</v>
      </c>
      <c r="I26" s="2">
        <f>I27+I28</f>
        <v>150000</v>
      </c>
      <c r="J26" s="32"/>
      <c r="K26" s="32"/>
      <c r="L26" s="32"/>
      <c r="M26" s="3" t="s">
        <v>97</v>
      </c>
      <c r="N26" s="2">
        <f>N27+N28</f>
        <v>140000</v>
      </c>
    </row>
    <row r="27" spans="1:14" x14ac:dyDescent="0.15">
      <c r="A27" s="22"/>
      <c r="B27" s="29" t="s">
        <v>144</v>
      </c>
      <c r="C27" s="2">
        <v>150000</v>
      </c>
      <c r="D27" s="3" t="s">
        <v>35</v>
      </c>
      <c r="E27" s="6">
        <f>F27*G27</f>
        <v>140000</v>
      </c>
      <c r="F27" s="2">
        <v>28</v>
      </c>
      <c r="G27" s="2">
        <v>5000</v>
      </c>
      <c r="H27" s="3" t="s">
        <v>235</v>
      </c>
      <c r="I27" s="2">
        <v>150000</v>
      </c>
      <c r="J27" s="32"/>
      <c r="K27" s="32"/>
      <c r="L27" s="32"/>
      <c r="M27" s="3" t="s">
        <v>41</v>
      </c>
      <c r="N27" s="33">
        <f>C27+E27-I27</f>
        <v>140000</v>
      </c>
    </row>
    <row r="28" spans="1:14" x14ac:dyDescent="0.15">
      <c r="A28" s="25"/>
      <c r="B28" s="2" t="s">
        <v>234</v>
      </c>
      <c r="C28" s="2"/>
      <c r="D28" s="3" t="s">
        <v>35</v>
      </c>
      <c r="E28" s="6"/>
      <c r="F28" s="32"/>
      <c r="G28" s="2"/>
      <c r="H28" s="3" t="s">
        <v>235</v>
      </c>
      <c r="I28" s="2"/>
      <c r="J28" s="26"/>
      <c r="K28" s="26"/>
      <c r="L28" s="26"/>
      <c r="M28" s="3" t="s">
        <v>41</v>
      </c>
      <c r="N28" s="33">
        <f>C28+E28-I28</f>
        <v>0</v>
      </c>
    </row>
    <row r="29" spans="1:14" x14ac:dyDescent="0.15">
      <c r="A29" s="25"/>
      <c r="B29" s="26"/>
      <c r="C29" s="26"/>
      <c r="D29" s="32"/>
      <c r="E29" s="31"/>
      <c r="F29" s="32"/>
      <c r="G29" s="32"/>
      <c r="H29" s="26"/>
      <c r="I29" s="26"/>
      <c r="J29" s="26"/>
      <c r="K29" s="26"/>
      <c r="L29" s="26"/>
      <c r="M29" s="26"/>
      <c r="N29" s="28"/>
    </row>
    <row r="30" spans="1:14" x14ac:dyDescent="0.15">
      <c r="A30" s="29"/>
      <c r="B30" s="123" t="s">
        <v>123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5"/>
    </row>
    <row r="31" spans="1:14" x14ac:dyDescent="0.15">
      <c r="A31" s="22" t="s">
        <v>1</v>
      </c>
      <c r="B31" s="119" t="s">
        <v>259</v>
      </c>
      <c r="C31" s="120"/>
      <c r="D31" s="120"/>
      <c r="E31" s="120"/>
      <c r="F31" s="120"/>
      <c r="G31" s="120"/>
      <c r="H31" s="121"/>
      <c r="I31" s="121"/>
      <c r="J31" s="121"/>
      <c r="K31" s="121"/>
      <c r="L31" s="121"/>
      <c r="M31" s="121"/>
      <c r="N31" s="122"/>
    </row>
    <row r="32" spans="1:14" x14ac:dyDescent="0.15">
      <c r="A32" s="29" t="s">
        <v>48</v>
      </c>
      <c r="B32" s="119" t="s">
        <v>258</v>
      </c>
      <c r="C32" s="120"/>
      <c r="D32" s="120"/>
      <c r="E32" s="120"/>
      <c r="F32" s="120"/>
      <c r="G32" s="120"/>
      <c r="H32" s="121"/>
      <c r="I32" s="121"/>
      <c r="J32" s="121"/>
      <c r="K32" s="121"/>
      <c r="L32" s="121"/>
      <c r="M32" s="121"/>
      <c r="N32" s="122"/>
    </row>
    <row r="33" spans="1:14" x14ac:dyDescent="0.15">
      <c r="A33" s="22" t="s">
        <v>50</v>
      </c>
      <c r="B33" s="119" t="s">
        <v>237</v>
      </c>
      <c r="C33" s="120"/>
      <c r="D33" s="120"/>
      <c r="E33" s="120"/>
      <c r="F33" s="120"/>
      <c r="G33" s="120"/>
      <c r="H33" s="121"/>
      <c r="I33" s="121"/>
      <c r="J33" s="121"/>
      <c r="K33" s="121"/>
      <c r="L33" s="121"/>
      <c r="M33" s="121"/>
      <c r="N33" s="122"/>
    </row>
    <row r="34" spans="1:14" x14ac:dyDescent="0.15">
      <c r="A34" s="29" t="s">
        <v>55</v>
      </c>
      <c r="B34" s="119" t="s">
        <v>262</v>
      </c>
      <c r="C34" s="120"/>
      <c r="D34" s="120"/>
      <c r="E34" s="120"/>
      <c r="F34" s="120"/>
      <c r="G34" s="120"/>
      <c r="H34" s="121"/>
      <c r="I34" s="121"/>
      <c r="J34" s="121"/>
      <c r="K34" s="121"/>
      <c r="L34" s="121"/>
      <c r="M34" s="121"/>
      <c r="N34" s="122"/>
    </row>
    <row r="35" spans="1:14" x14ac:dyDescent="0.15">
      <c r="A35" s="29" t="s">
        <v>243</v>
      </c>
      <c r="B35" s="119"/>
      <c r="C35" s="120"/>
      <c r="D35" s="120"/>
      <c r="E35" s="120"/>
      <c r="F35" s="120"/>
      <c r="G35" s="120"/>
      <c r="H35" s="121"/>
      <c r="I35" s="121"/>
      <c r="J35" s="121"/>
      <c r="K35" s="121"/>
      <c r="L35" s="121"/>
      <c r="M35" s="121"/>
      <c r="N35" s="122"/>
    </row>
    <row r="36" spans="1:14" ht="13.5" customHeight="1" x14ac:dyDescent="0.15">
      <c r="A36" s="60" t="s">
        <v>2</v>
      </c>
      <c r="B36" s="126" t="s">
        <v>263</v>
      </c>
      <c r="C36" s="127"/>
      <c r="D36" s="127"/>
      <c r="E36" s="127"/>
      <c r="F36" s="127"/>
      <c r="G36" s="127"/>
      <c r="H36" s="128"/>
      <c r="I36" s="128"/>
      <c r="J36" s="128"/>
      <c r="K36" s="128"/>
      <c r="L36" s="128"/>
      <c r="M36" s="128"/>
      <c r="N36" s="129"/>
    </row>
    <row r="37" spans="1:14" x14ac:dyDescent="0.15">
      <c r="A37" s="29" t="s">
        <v>101</v>
      </c>
      <c r="B37" s="119"/>
      <c r="C37" s="120"/>
      <c r="D37" s="120"/>
      <c r="E37" s="120"/>
      <c r="F37" s="120"/>
      <c r="G37" s="120"/>
      <c r="H37" s="121"/>
      <c r="I37" s="121"/>
      <c r="J37" s="121"/>
      <c r="K37" s="121"/>
      <c r="L37" s="121"/>
      <c r="M37" s="121"/>
      <c r="N37" s="122"/>
    </row>
    <row r="38" spans="1:14" x14ac:dyDescent="0.15">
      <c r="A38" s="42" t="s">
        <v>149</v>
      </c>
      <c r="B38" s="119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2"/>
    </row>
    <row r="39" spans="1:14" x14ac:dyDescent="0.15">
      <c r="A39" s="29" t="s">
        <v>82</v>
      </c>
      <c r="B39" s="119" t="s">
        <v>264</v>
      </c>
      <c r="C39" s="120"/>
      <c r="D39" s="120"/>
      <c r="E39" s="120"/>
      <c r="F39" s="120"/>
      <c r="G39" s="120"/>
      <c r="H39" s="121"/>
      <c r="I39" s="121"/>
      <c r="J39" s="121"/>
      <c r="K39" s="121"/>
      <c r="L39" s="121"/>
      <c r="M39" s="121"/>
      <c r="N39" s="122"/>
    </row>
    <row r="40" spans="1:14" x14ac:dyDescent="0.15">
      <c r="A40" s="29" t="s">
        <v>124</v>
      </c>
      <c r="B40" s="119"/>
      <c r="C40" s="120"/>
      <c r="D40" s="120"/>
      <c r="E40" s="120"/>
      <c r="F40" s="120"/>
      <c r="G40" s="120"/>
      <c r="H40" s="121"/>
      <c r="I40" s="121"/>
      <c r="J40" s="121"/>
      <c r="K40" s="121"/>
      <c r="L40" s="121"/>
      <c r="M40" s="121"/>
      <c r="N40" s="122"/>
    </row>
    <row r="41" spans="1:14" x14ac:dyDescent="0.15">
      <c r="A41" s="29" t="s">
        <v>125</v>
      </c>
      <c r="B41" s="115"/>
      <c r="C41" s="116"/>
      <c r="D41" s="116"/>
      <c r="E41" s="116"/>
      <c r="F41" s="116"/>
      <c r="G41" s="116"/>
      <c r="H41" s="117"/>
      <c r="I41" s="117"/>
      <c r="J41" s="117"/>
      <c r="K41" s="117"/>
      <c r="L41" s="117"/>
      <c r="M41" s="117"/>
      <c r="N41" s="118"/>
    </row>
    <row r="42" spans="1:14" x14ac:dyDescent="0.15">
      <c r="A42" s="29" t="s">
        <v>108</v>
      </c>
      <c r="B42" s="115"/>
      <c r="C42" s="116"/>
      <c r="D42" s="116"/>
      <c r="E42" s="116"/>
      <c r="F42" s="116"/>
      <c r="G42" s="116"/>
      <c r="H42" s="117"/>
      <c r="I42" s="117"/>
      <c r="J42" s="117"/>
      <c r="K42" s="117"/>
      <c r="L42" s="117"/>
      <c r="M42" s="117"/>
      <c r="N42" s="118"/>
    </row>
    <row r="43" spans="1:14" x14ac:dyDescent="0.15">
      <c r="A43" s="2" t="s">
        <v>260</v>
      </c>
      <c r="B43" s="115" t="s">
        <v>261</v>
      </c>
      <c r="C43" s="116"/>
      <c r="D43" s="116"/>
      <c r="E43" s="116"/>
      <c r="F43" s="116"/>
      <c r="G43" s="116"/>
      <c r="H43" s="117"/>
      <c r="I43" s="117"/>
      <c r="J43" s="117"/>
      <c r="K43" s="117"/>
      <c r="L43" s="117"/>
      <c r="M43" s="117"/>
      <c r="N43" s="118"/>
    </row>
  </sheetData>
  <mergeCells count="14">
    <mergeCell ref="B43:N43"/>
    <mergeCell ref="B35:N35"/>
    <mergeCell ref="B30:N30"/>
    <mergeCell ref="B31:N31"/>
    <mergeCell ref="B32:N32"/>
    <mergeCell ref="B33:N33"/>
    <mergeCell ref="B34:N34"/>
    <mergeCell ref="B41:N41"/>
    <mergeCell ref="B42:N42"/>
    <mergeCell ref="B36:N36"/>
    <mergeCell ref="B37:N37"/>
    <mergeCell ref="B38:N38"/>
    <mergeCell ref="B39:N39"/>
    <mergeCell ref="B40:N40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A2" sqref="A2:A3"/>
    </sheetView>
  </sheetViews>
  <sheetFormatPr defaultRowHeight="13.5" x14ac:dyDescent="0.15"/>
  <cols>
    <col min="1" max="1" width="12.5" style="1" customWidth="1"/>
    <col min="2" max="2" width="9.25" style="1" bestFit="1" customWidth="1"/>
    <col min="3" max="3" width="14.25" style="1" customWidth="1"/>
    <col min="4" max="8" width="9" style="1"/>
    <col min="9" max="9" width="13.625" style="1" customWidth="1"/>
    <col min="10" max="14" width="9" style="1"/>
    <col min="15" max="15" width="9.25" style="1" bestFit="1" customWidth="1"/>
    <col min="16" max="16384" width="9" style="1"/>
  </cols>
  <sheetData>
    <row r="1" spans="1:15" x14ac:dyDescent="0.15">
      <c r="A1" s="1" t="s">
        <v>257</v>
      </c>
    </row>
    <row r="2" spans="1:15" x14ac:dyDescent="0.15">
      <c r="A2" s="131"/>
      <c r="B2" s="113" t="s">
        <v>34</v>
      </c>
      <c r="C2" s="123" t="s">
        <v>119</v>
      </c>
      <c r="D2" s="124"/>
      <c r="E2" s="124"/>
      <c r="F2" s="124"/>
      <c r="G2" s="124"/>
      <c r="H2" s="125"/>
      <c r="I2" s="123" t="s">
        <v>120</v>
      </c>
      <c r="J2" s="124"/>
      <c r="K2" s="124"/>
      <c r="L2" s="124"/>
      <c r="M2" s="124"/>
      <c r="N2" s="125"/>
      <c r="O2" s="113" t="s">
        <v>41</v>
      </c>
    </row>
    <row r="3" spans="1:15" x14ac:dyDescent="0.15">
      <c r="A3" s="132"/>
      <c r="B3" s="114"/>
      <c r="C3" s="3" t="s">
        <v>38</v>
      </c>
      <c r="D3" s="59" t="s">
        <v>114</v>
      </c>
      <c r="E3" s="3" t="s">
        <v>130</v>
      </c>
      <c r="F3" s="59" t="s">
        <v>116</v>
      </c>
      <c r="G3" s="3" t="s">
        <v>115</v>
      </c>
      <c r="H3" s="36" t="s">
        <v>117</v>
      </c>
      <c r="I3" s="69" t="s">
        <v>38</v>
      </c>
      <c r="J3" s="3" t="s">
        <v>114</v>
      </c>
      <c r="K3" s="3" t="s">
        <v>130</v>
      </c>
      <c r="L3" s="3" t="s">
        <v>116</v>
      </c>
      <c r="M3" s="70" t="s">
        <v>115</v>
      </c>
      <c r="N3" s="3" t="s">
        <v>117</v>
      </c>
      <c r="O3" s="130"/>
    </row>
    <row r="4" spans="1:15" x14ac:dyDescent="0.15">
      <c r="A4" s="2" t="s">
        <v>118</v>
      </c>
      <c r="B4" s="2">
        <f>B6+B17+B19+B21</f>
        <v>0</v>
      </c>
      <c r="C4" s="2"/>
      <c r="D4" s="2">
        <f>D6+D17+D19+D21</f>
        <v>0</v>
      </c>
      <c r="E4" s="2">
        <f>E6+E17+E19+E21</f>
        <v>392100</v>
      </c>
      <c r="F4" s="32">
        <f>F6+F19+F21</f>
        <v>-392100</v>
      </c>
      <c r="G4" s="2">
        <f>G6+G17+G19+G21</f>
        <v>182000</v>
      </c>
      <c r="H4" s="33">
        <f>H6+H19+H21</f>
        <v>-182000</v>
      </c>
      <c r="I4" s="29"/>
      <c r="J4" s="2">
        <f>J6+J17+J19+J21</f>
        <v>0</v>
      </c>
      <c r="K4" s="2">
        <f>K6+K17+K19+K21</f>
        <v>440200</v>
      </c>
      <c r="L4" s="2">
        <f>L6+L19+L21</f>
        <v>-440200</v>
      </c>
      <c r="M4" s="32">
        <f>M6+M17+M19+M21</f>
        <v>187000</v>
      </c>
      <c r="N4" s="2">
        <f>N6+N19+N21</f>
        <v>-187000</v>
      </c>
      <c r="O4" s="33">
        <f>O6+O17+O19+O21</f>
        <v>0</v>
      </c>
    </row>
    <row r="5" spans="1:15" x14ac:dyDescent="0.15">
      <c r="A5" s="39"/>
      <c r="B5" s="39"/>
      <c r="C5" s="39"/>
      <c r="D5" s="23"/>
      <c r="E5" s="39"/>
      <c r="F5" s="23"/>
      <c r="G5" s="39"/>
      <c r="H5" s="24"/>
      <c r="I5" s="22"/>
      <c r="J5" s="39"/>
      <c r="K5" s="39"/>
      <c r="L5" s="39"/>
      <c r="M5" s="23"/>
      <c r="N5" s="39"/>
      <c r="O5" s="24"/>
    </row>
    <row r="6" spans="1:15" x14ac:dyDescent="0.15">
      <c r="A6" s="2" t="s">
        <v>83</v>
      </c>
      <c r="B6" s="2">
        <f>収支明細!C9</f>
        <v>0</v>
      </c>
      <c r="C6" s="2"/>
      <c r="D6" s="2">
        <f>SUM(D7:D14)</f>
        <v>0</v>
      </c>
      <c r="E6" s="2">
        <f>SUM(E7:E14)</f>
        <v>252100</v>
      </c>
      <c r="F6" s="32">
        <f t="shared" ref="F6:F9" si="0">D6-E6</f>
        <v>-252100</v>
      </c>
      <c r="G6" s="2">
        <f>SUM(G7:G14)</f>
        <v>0</v>
      </c>
      <c r="H6" s="33">
        <f>SUM(H7:H12)</f>
        <v>0</v>
      </c>
      <c r="I6" s="29"/>
      <c r="J6" s="2">
        <f>SUM(J7:J15)</f>
        <v>0</v>
      </c>
      <c r="K6" s="2">
        <f>SUM(K7:K15)</f>
        <v>290200</v>
      </c>
      <c r="L6" s="2">
        <f>SUM(L7:L15)</f>
        <v>-290200</v>
      </c>
      <c r="M6" s="32">
        <f>SUM(M7:M15)</f>
        <v>0</v>
      </c>
      <c r="N6" s="2">
        <f>SUM(N7:N15)</f>
        <v>0</v>
      </c>
      <c r="O6" s="33">
        <f>B6+D6-J6</f>
        <v>0</v>
      </c>
    </row>
    <row r="7" spans="1:15" x14ac:dyDescent="0.15">
      <c r="A7" s="39"/>
      <c r="B7" s="39"/>
      <c r="C7" s="39" t="s">
        <v>1</v>
      </c>
      <c r="D7" s="23">
        <f>収支明細!E10</f>
        <v>0</v>
      </c>
      <c r="E7" s="39">
        <f>予算!E10</f>
        <v>252000</v>
      </c>
      <c r="F7" s="23">
        <f t="shared" si="0"/>
        <v>-252000</v>
      </c>
      <c r="G7" s="39"/>
      <c r="H7" s="24">
        <f t="shared" ref="H7:H9" si="1">D7-G7</f>
        <v>0</v>
      </c>
      <c r="I7" s="22" t="s">
        <v>48</v>
      </c>
      <c r="J7" s="39">
        <f>収支明細!I10</f>
        <v>0</v>
      </c>
      <c r="K7" s="39">
        <f>予算!I10</f>
        <v>19200</v>
      </c>
      <c r="L7" s="39">
        <f t="shared" ref="L7:L8" si="2">J7-K7</f>
        <v>-19200</v>
      </c>
      <c r="M7" s="23"/>
      <c r="N7" s="39">
        <f>J7-M7</f>
        <v>0</v>
      </c>
      <c r="O7" s="24"/>
    </row>
    <row r="8" spans="1:15" x14ac:dyDescent="0.15">
      <c r="A8" s="39"/>
      <c r="B8" s="39"/>
      <c r="C8" s="39" t="s">
        <v>30</v>
      </c>
      <c r="D8" s="23">
        <f>収支明細!E11</f>
        <v>0</v>
      </c>
      <c r="E8" s="39"/>
      <c r="F8" s="23">
        <f t="shared" si="0"/>
        <v>0</v>
      </c>
      <c r="G8" s="39"/>
      <c r="H8" s="24">
        <f t="shared" si="1"/>
        <v>0</v>
      </c>
      <c r="I8" s="22" t="s">
        <v>50</v>
      </c>
      <c r="J8" s="39">
        <f>収支明細!I11</f>
        <v>0</v>
      </c>
      <c r="K8" s="39">
        <f>予算!I11</f>
        <v>99000</v>
      </c>
      <c r="L8" s="39">
        <f t="shared" si="2"/>
        <v>-99000</v>
      </c>
      <c r="M8" s="23"/>
      <c r="N8" s="39">
        <f t="shared" ref="N8" si="3">J8-M8</f>
        <v>0</v>
      </c>
      <c r="O8" s="24"/>
    </row>
    <row r="9" spans="1:15" x14ac:dyDescent="0.15">
      <c r="A9" s="39"/>
      <c r="B9" s="39"/>
      <c r="C9" s="39" t="s">
        <v>161</v>
      </c>
      <c r="D9" s="23">
        <f>収支明細!E12</f>
        <v>0</v>
      </c>
      <c r="E9" s="39">
        <f>予算!E12</f>
        <v>100</v>
      </c>
      <c r="F9" s="23">
        <f t="shared" si="0"/>
        <v>-100</v>
      </c>
      <c r="G9" s="39"/>
      <c r="H9" s="24">
        <f t="shared" si="1"/>
        <v>0</v>
      </c>
      <c r="I9" s="22" t="s">
        <v>55</v>
      </c>
      <c r="J9" s="39">
        <f>収支明細!I14</f>
        <v>0</v>
      </c>
      <c r="K9" s="39">
        <f>予算!I14</f>
        <v>30000</v>
      </c>
      <c r="L9" s="39">
        <f t="shared" ref="L9:L15" si="4">J9-K9</f>
        <v>-30000</v>
      </c>
      <c r="M9" s="23"/>
      <c r="N9" s="39">
        <f t="shared" ref="N9:N15" si="5">J9-M9</f>
        <v>0</v>
      </c>
      <c r="O9" s="24"/>
    </row>
    <row r="10" spans="1:15" x14ac:dyDescent="0.15">
      <c r="A10" s="39"/>
      <c r="B10" s="39"/>
      <c r="C10" s="39" t="s">
        <v>127</v>
      </c>
      <c r="D10" s="23">
        <f>収支明細!E13</f>
        <v>0</v>
      </c>
      <c r="E10" s="39">
        <f>予算!E13</f>
        <v>0</v>
      </c>
      <c r="F10" s="23">
        <f>D10-E10</f>
        <v>0</v>
      </c>
      <c r="G10" s="39"/>
      <c r="H10" s="24">
        <f>D10-G10</f>
        <v>0</v>
      </c>
      <c r="I10" s="22" t="s">
        <v>240</v>
      </c>
      <c r="J10" s="39">
        <f>収支明細!I15</f>
        <v>0</v>
      </c>
      <c r="K10" s="39">
        <f>予算!I15</f>
        <v>0</v>
      </c>
      <c r="L10" s="39">
        <f t="shared" si="4"/>
        <v>0</v>
      </c>
      <c r="M10" s="23"/>
      <c r="N10" s="39">
        <f t="shared" ref="N10" si="6">J10-M10</f>
        <v>0</v>
      </c>
      <c r="O10" s="24"/>
    </row>
    <row r="11" spans="1:15" x14ac:dyDescent="0.15">
      <c r="A11" s="39"/>
      <c r="B11" s="39"/>
      <c r="D11" s="39"/>
      <c r="E11" s="39"/>
      <c r="F11" s="39"/>
      <c r="G11" s="39"/>
      <c r="I11" s="22" t="s">
        <v>2</v>
      </c>
      <c r="J11" s="39">
        <f>収支明細!I16</f>
        <v>0</v>
      </c>
      <c r="K11" s="39">
        <f>予算!I16</f>
        <v>90000</v>
      </c>
      <c r="L11" s="39">
        <f t="shared" si="4"/>
        <v>-90000</v>
      </c>
      <c r="M11" s="23"/>
      <c r="N11" s="39">
        <f t="shared" si="5"/>
        <v>0</v>
      </c>
      <c r="O11" s="24"/>
    </row>
    <row r="12" spans="1:15" x14ac:dyDescent="0.15">
      <c r="A12" s="39"/>
      <c r="B12" s="39"/>
      <c r="C12" s="39"/>
      <c r="D12" s="23"/>
      <c r="E12" s="39"/>
      <c r="F12" s="23"/>
      <c r="G12" s="39"/>
      <c r="H12" s="24"/>
      <c r="I12" s="22" t="s">
        <v>101</v>
      </c>
      <c r="J12" s="39">
        <f>収支明細!I17</f>
        <v>0</v>
      </c>
      <c r="K12" s="39">
        <f>予算!I17</f>
        <v>0</v>
      </c>
      <c r="L12" s="39">
        <f t="shared" si="4"/>
        <v>0</v>
      </c>
      <c r="M12" s="23"/>
      <c r="N12" s="39">
        <f t="shared" si="5"/>
        <v>0</v>
      </c>
      <c r="O12" s="24"/>
    </row>
    <row r="13" spans="1:15" x14ac:dyDescent="0.15">
      <c r="A13" s="39"/>
      <c r="B13" s="39"/>
      <c r="C13" s="39"/>
      <c r="D13" s="23"/>
      <c r="E13" s="39"/>
      <c r="F13" s="23"/>
      <c r="G13" s="39"/>
      <c r="H13" s="24"/>
      <c r="I13" s="1" t="s">
        <v>152</v>
      </c>
      <c r="J13" s="39">
        <f>収支明細!I18</f>
        <v>0</v>
      </c>
      <c r="K13" s="39">
        <f>予算!I18</f>
        <v>0</v>
      </c>
      <c r="L13" s="39">
        <f t="shared" si="4"/>
        <v>0</v>
      </c>
      <c r="N13" s="39">
        <f t="shared" si="5"/>
        <v>0</v>
      </c>
      <c r="O13" s="24"/>
    </row>
    <row r="14" spans="1:15" x14ac:dyDescent="0.15">
      <c r="A14" s="39"/>
      <c r="B14" s="39"/>
      <c r="C14" s="39"/>
      <c r="D14" s="23"/>
      <c r="E14" s="39"/>
      <c r="F14" s="23"/>
      <c r="G14" s="39"/>
      <c r="H14" s="24"/>
      <c r="I14" s="22" t="s">
        <v>82</v>
      </c>
      <c r="J14" s="39">
        <f>収支明細!I19</f>
        <v>0</v>
      </c>
      <c r="K14" s="39">
        <f>予算!I19</f>
        <v>2000</v>
      </c>
      <c r="L14" s="39">
        <f t="shared" si="4"/>
        <v>-2000</v>
      </c>
      <c r="M14" s="23"/>
      <c r="N14" s="39">
        <f t="shared" si="5"/>
        <v>0</v>
      </c>
      <c r="O14" s="24"/>
    </row>
    <row r="15" spans="1:15" x14ac:dyDescent="0.15">
      <c r="A15" s="39"/>
      <c r="B15" s="39"/>
      <c r="C15" s="39"/>
      <c r="D15" s="23"/>
      <c r="E15" s="39"/>
      <c r="F15" s="23"/>
      <c r="G15" s="39"/>
      <c r="H15" s="24"/>
      <c r="I15" s="22" t="s">
        <v>124</v>
      </c>
      <c r="J15" s="39">
        <f>収支明細!I20</f>
        <v>0</v>
      </c>
      <c r="K15" s="39">
        <f>予算!I20</f>
        <v>50000</v>
      </c>
      <c r="L15" s="39">
        <f t="shared" si="4"/>
        <v>-50000</v>
      </c>
      <c r="M15" s="23"/>
      <c r="N15" s="39">
        <f t="shared" si="5"/>
        <v>0</v>
      </c>
      <c r="O15" s="24"/>
    </row>
    <row r="16" spans="1:15" x14ac:dyDescent="0.15">
      <c r="A16" s="39"/>
      <c r="B16" s="39"/>
      <c r="C16" s="39"/>
      <c r="D16" s="23"/>
      <c r="E16" s="39"/>
      <c r="F16" s="23"/>
      <c r="G16" s="39"/>
      <c r="H16" s="24"/>
      <c r="I16" s="22"/>
      <c r="J16" s="39"/>
      <c r="K16" s="39"/>
      <c r="L16" s="39"/>
      <c r="M16" s="23"/>
      <c r="N16" s="39"/>
      <c r="O16" s="24"/>
    </row>
    <row r="17" spans="1:15" x14ac:dyDescent="0.15">
      <c r="A17" s="2" t="s">
        <v>125</v>
      </c>
      <c r="B17" s="2">
        <f>収支明細!C22</f>
        <v>0</v>
      </c>
      <c r="C17" s="2"/>
      <c r="D17" s="32">
        <f>収支明細!E22</f>
        <v>0</v>
      </c>
      <c r="E17" s="2">
        <f>予算!E22</f>
        <v>0</v>
      </c>
      <c r="F17" s="2">
        <f>D17-E17</f>
        <v>0</v>
      </c>
      <c r="G17" s="2"/>
      <c r="H17" s="33"/>
      <c r="I17" s="29" t="s">
        <v>131</v>
      </c>
      <c r="J17" s="2">
        <f>収支明細!I22</f>
        <v>0</v>
      </c>
      <c r="K17" s="2">
        <f>予算!I22</f>
        <v>0</v>
      </c>
      <c r="L17" s="2">
        <f>J17-K17</f>
        <v>0</v>
      </c>
      <c r="M17" s="32"/>
      <c r="N17" s="2">
        <f>J17-M17</f>
        <v>0</v>
      </c>
      <c r="O17" s="33">
        <f>B17+D17-J17</f>
        <v>0</v>
      </c>
    </row>
    <row r="18" spans="1:15" x14ac:dyDescent="0.15">
      <c r="A18" s="39"/>
      <c r="B18" s="39"/>
      <c r="C18" s="39"/>
      <c r="D18" s="23"/>
      <c r="E18" s="39"/>
      <c r="F18" s="23"/>
      <c r="G18" s="39"/>
      <c r="H18" s="24"/>
      <c r="I18" s="39"/>
      <c r="J18" s="23"/>
      <c r="K18" s="39"/>
      <c r="L18" s="44"/>
      <c r="M18" s="23"/>
      <c r="N18" s="44"/>
      <c r="O18" s="24"/>
    </row>
    <row r="19" spans="1:15" ht="14.25" customHeight="1" x14ac:dyDescent="0.15">
      <c r="A19" s="2" t="s">
        <v>100</v>
      </c>
      <c r="B19" s="2">
        <f>収支明細!C24</f>
        <v>0</v>
      </c>
      <c r="C19" s="2" t="s">
        <v>108</v>
      </c>
      <c r="D19" s="32"/>
      <c r="E19" s="2">
        <v>0</v>
      </c>
      <c r="F19" s="32">
        <f>D19-E19</f>
        <v>0</v>
      </c>
      <c r="G19" s="2"/>
      <c r="H19" s="33">
        <f>D19-G19</f>
        <v>0</v>
      </c>
      <c r="I19" s="2"/>
      <c r="J19" s="32">
        <v>0</v>
      </c>
      <c r="K19" s="2">
        <v>0</v>
      </c>
      <c r="L19" s="32">
        <f>J19-K19</f>
        <v>0</v>
      </c>
      <c r="M19" s="2">
        <v>0</v>
      </c>
      <c r="N19" s="33">
        <f>J19-M19</f>
        <v>0</v>
      </c>
      <c r="O19" s="33">
        <f>B19+D19-J19</f>
        <v>0</v>
      </c>
    </row>
    <row r="20" spans="1:15" x14ac:dyDescent="0.15">
      <c r="A20" s="39"/>
      <c r="B20" s="39"/>
      <c r="C20" s="39"/>
      <c r="D20" s="23"/>
      <c r="E20" s="39"/>
      <c r="F20" s="23"/>
      <c r="G20" s="39"/>
      <c r="H20" s="24"/>
      <c r="I20" s="39"/>
      <c r="J20" s="23"/>
      <c r="K20" s="39"/>
      <c r="L20" s="23"/>
      <c r="M20" s="39"/>
      <c r="N20" s="24"/>
      <c r="O20" s="24"/>
    </row>
    <row r="21" spans="1:15" x14ac:dyDescent="0.15">
      <c r="A21" s="48" t="s">
        <v>4</v>
      </c>
      <c r="B21" s="2">
        <f>収支明細!C26</f>
        <v>0</v>
      </c>
      <c r="C21" s="2"/>
      <c r="D21" s="2">
        <f>SUM(D22:D23)</f>
        <v>0</v>
      </c>
      <c r="E21" s="2">
        <f>SUM(E22:E23)</f>
        <v>140000</v>
      </c>
      <c r="F21" s="32">
        <f>SUM(F22:F23)</f>
        <v>-140000</v>
      </c>
      <c r="G21" s="2">
        <f>SUM(G22:G23)</f>
        <v>182000</v>
      </c>
      <c r="H21" s="33">
        <f>SUM(H22:H23)</f>
        <v>-182000</v>
      </c>
      <c r="I21" s="2"/>
      <c r="J21" s="32">
        <f>SUM(J22:J23)</f>
        <v>0</v>
      </c>
      <c r="K21" s="2">
        <f>SUM(K22:K23)</f>
        <v>150000</v>
      </c>
      <c r="L21" s="32">
        <f>SUM(L22:L23)</f>
        <v>-150000</v>
      </c>
      <c r="M21" s="2">
        <f>SUM(M22:M23)</f>
        <v>187000</v>
      </c>
      <c r="N21" s="33">
        <f>SUM(N22:N23)</f>
        <v>-187000</v>
      </c>
      <c r="O21" s="33">
        <f>B21+D21-J21</f>
        <v>0</v>
      </c>
    </row>
    <row r="22" spans="1:15" x14ac:dyDescent="0.15">
      <c r="A22" s="22"/>
      <c r="B22" s="2">
        <f>収支明細!C27</f>
        <v>0</v>
      </c>
      <c r="C22" s="32" t="s">
        <v>144</v>
      </c>
      <c r="D22" s="2">
        <f>収支明細!E27</f>
        <v>0</v>
      </c>
      <c r="E22" s="32">
        <f>予算!E27</f>
        <v>140000</v>
      </c>
      <c r="F22" s="2">
        <f>D22-E22</f>
        <v>-140000</v>
      </c>
      <c r="G22" s="32">
        <v>150000</v>
      </c>
      <c r="H22" s="2">
        <f>D22-G22</f>
        <v>-150000</v>
      </c>
      <c r="I22" s="32" t="s">
        <v>80</v>
      </c>
      <c r="J22" s="2">
        <f>収支明細!I27</f>
        <v>0</v>
      </c>
      <c r="K22" s="32">
        <f>予算!I27</f>
        <v>150000</v>
      </c>
      <c r="L22" s="2">
        <f>J22-K22</f>
        <v>-150000</v>
      </c>
      <c r="M22" s="32">
        <v>155000</v>
      </c>
      <c r="N22" s="2">
        <f>J22-M22</f>
        <v>-155000</v>
      </c>
      <c r="O22" s="2">
        <f>B22+D22-J22</f>
        <v>0</v>
      </c>
    </row>
    <row r="23" spans="1:15" x14ac:dyDescent="0.15">
      <c r="A23" s="25"/>
      <c r="B23" s="44"/>
      <c r="C23" s="26" t="s">
        <v>234</v>
      </c>
      <c r="D23" s="44">
        <f>予算!E28</f>
        <v>0</v>
      </c>
      <c r="E23" s="26">
        <f>予算!E28</f>
        <v>0</v>
      </c>
      <c r="F23" s="2">
        <f>D23-E23</f>
        <v>0</v>
      </c>
      <c r="G23" s="26">
        <v>32000</v>
      </c>
      <c r="H23" s="2">
        <f>D23-G23</f>
        <v>-32000</v>
      </c>
      <c r="I23" s="26"/>
      <c r="J23" s="44"/>
      <c r="K23" s="32">
        <f>予算!I28</f>
        <v>0</v>
      </c>
      <c r="L23" s="44">
        <f>J23-K23</f>
        <v>0</v>
      </c>
      <c r="M23" s="26">
        <v>32000</v>
      </c>
      <c r="N23" s="2">
        <f>J23-M23</f>
        <v>-32000</v>
      </c>
      <c r="O23" s="44">
        <f>B23+D23-J23</f>
        <v>0</v>
      </c>
    </row>
  </sheetData>
  <mergeCells count="5">
    <mergeCell ref="B2:B3"/>
    <mergeCell ref="O2:O3"/>
    <mergeCell ref="C2:H2"/>
    <mergeCell ref="I2:N2"/>
    <mergeCell ref="A2:A3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workbookViewId="0">
      <selection activeCell="J1" sqref="J1"/>
    </sheetView>
  </sheetViews>
  <sheetFormatPr defaultRowHeight="13.5" x14ac:dyDescent="0.15"/>
  <cols>
    <col min="1" max="1" width="13" bestFit="1" customWidth="1"/>
    <col min="2" max="2" width="17.125" bestFit="1" customWidth="1"/>
  </cols>
  <sheetData>
    <row r="2" spans="1:10" x14ac:dyDescent="0.15">
      <c r="A2" t="s">
        <v>225</v>
      </c>
      <c r="B2" s="12"/>
      <c r="C2" s="11" t="s">
        <v>184</v>
      </c>
      <c r="D2" s="11" t="s">
        <v>193</v>
      </c>
      <c r="E2" s="11" t="s">
        <v>194</v>
      </c>
      <c r="F2" s="11" t="s">
        <v>195</v>
      </c>
      <c r="G2" s="11" t="s">
        <v>196</v>
      </c>
      <c r="H2" s="11" t="s">
        <v>197</v>
      </c>
      <c r="I2" s="11" t="s">
        <v>236</v>
      </c>
      <c r="J2" s="11" t="s">
        <v>250</v>
      </c>
    </row>
    <row r="3" spans="1:10" x14ac:dyDescent="0.15">
      <c r="A3" t="s">
        <v>207</v>
      </c>
      <c r="B3" s="12"/>
      <c r="C3" s="12">
        <v>39</v>
      </c>
      <c r="D3" s="12">
        <v>36</v>
      </c>
      <c r="E3" s="12">
        <v>34</v>
      </c>
      <c r="F3" s="12">
        <v>32</v>
      </c>
      <c r="G3" s="12">
        <v>32</v>
      </c>
      <c r="H3" s="12">
        <v>32</v>
      </c>
      <c r="I3" s="93">
        <v>31</v>
      </c>
      <c r="J3" s="93">
        <v>31</v>
      </c>
    </row>
    <row r="5" spans="1:10" x14ac:dyDescent="0.15">
      <c r="A5" t="s">
        <v>170</v>
      </c>
      <c r="B5" s="11" t="s">
        <v>224</v>
      </c>
      <c r="C5" s="2">
        <f>SUM(C6:C12)</f>
        <v>353814</v>
      </c>
      <c r="D5" s="2">
        <f t="shared" ref="D5:J5" si="0">SUM(D6:D12)</f>
        <v>419518</v>
      </c>
      <c r="E5" s="2">
        <f t="shared" si="0"/>
        <v>435820</v>
      </c>
      <c r="F5" s="2">
        <f t="shared" si="0"/>
        <v>298633</v>
      </c>
      <c r="G5" s="2">
        <f t="shared" si="0"/>
        <v>260014</v>
      </c>
      <c r="H5" s="2">
        <f t="shared" si="0"/>
        <v>272029</v>
      </c>
      <c r="I5" s="2">
        <f t="shared" si="0"/>
        <v>262642</v>
      </c>
      <c r="J5" s="2">
        <f t="shared" si="0"/>
        <v>258112</v>
      </c>
    </row>
    <row r="6" spans="1:10" x14ac:dyDescent="0.15">
      <c r="B6" s="12" t="s">
        <v>171</v>
      </c>
      <c r="C6" s="2">
        <f>272400+39000+39000</f>
        <v>350400</v>
      </c>
      <c r="D6" s="2">
        <v>331200</v>
      </c>
      <c r="E6" s="2">
        <v>308600</v>
      </c>
      <c r="F6" s="2">
        <v>294400</v>
      </c>
      <c r="G6" s="2">
        <f>243600+11200</f>
        <v>254800</v>
      </c>
      <c r="H6" s="2">
        <v>268800</v>
      </c>
      <c r="I6" s="6">
        <v>260400</v>
      </c>
      <c r="J6" s="6">
        <v>254100</v>
      </c>
    </row>
    <row r="7" spans="1:10" x14ac:dyDescent="0.15">
      <c r="B7" s="12" t="s">
        <v>172</v>
      </c>
      <c r="C7" s="2">
        <v>3000</v>
      </c>
      <c r="D7" s="2"/>
      <c r="E7" s="2">
        <v>1000</v>
      </c>
      <c r="F7" s="2"/>
      <c r="G7" s="2">
        <v>3000</v>
      </c>
      <c r="H7" s="2">
        <v>1000</v>
      </c>
      <c r="I7" s="6">
        <v>0</v>
      </c>
      <c r="J7" s="6">
        <v>2000</v>
      </c>
    </row>
    <row r="8" spans="1:10" x14ac:dyDescent="0.15">
      <c r="B8" s="12" t="s">
        <v>173</v>
      </c>
      <c r="C8" s="2">
        <v>414</v>
      </c>
      <c r="D8" s="2">
        <v>318</v>
      </c>
      <c r="E8" s="2">
        <v>220</v>
      </c>
      <c r="F8" s="2">
        <v>233</v>
      </c>
      <c r="G8" s="2">
        <v>214</v>
      </c>
      <c r="H8" s="2">
        <v>229</v>
      </c>
      <c r="I8" s="12">
        <v>242</v>
      </c>
      <c r="J8" s="12">
        <v>12</v>
      </c>
    </row>
    <row r="9" spans="1:10" x14ac:dyDescent="0.15">
      <c r="B9" s="12" t="s">
        <v>198</v>
      </c>
      <c r="C9" s="2"/>
      <c r="D9" s="2">
        <v>78000</v>
      </c>
      <c r="E9" s="2"/>
      <c r="F9" s="2"/>
      <c r="G9" s="2"/>
      <c r="H9" s="2"/>
      <c r="I9" s="12"/>
      <c r="J9" s="12"/>
    </row>
    <row r="10" spans="1:10" x14ac:dyDescent="0.15">
      <c r="B10" s="12" t="s">
        <v>199</v>
      </c>
      <c r="C10" s="2"/>
      <c r="D10" s="2">
        <v>4000</v>
      </c>
      <c r="E10" s="2"/>
      <c r="F10" s="2"/>
      <c r="G10" s="2"/>
      <c r="H10" s="2"/>
      <c r="I10" s="12"/>
      <c r="J10" s="12"/>
    </row>
    <row r="11" spans="1:10" x14ac:dyDescent="0.15">
      <c r="B11" s="12" t="s">
        <v>204</v>
      </c>
      <c r="C11" s="2"/>
      <c r="D11" s="2"/>
      <c r="E11" s="2">
        <v>122000</v>
      </c>
      <c r="F11" s="2"/>
      <c r="G11" s="2"/>
      <c r="H11" s="2"/>
      <c r="I11" s="12"/>
      <c r="J11" s="12"/>
    </row>
    <row r="12" spans="1:10" x14ac:dyDescent="0.15">
      <c r="B12" s="12" t="s">
        <v>174</v>
      </c>
      <c r="C12" s="2"/>
      <c r="D12" s="2">
        <v>6000</v>
      </c>
      <c r="E12" s="2">
        <v>4000</v>
      </c>
      <c r="F12" s="2">
        <v>4000</v>
      </c>
      <c r="G12" s="2">
        <v>2000</v>
      </c>
      <c r="H12" s="2">
        <v>2000</v>
      </c>
      <c r="I12" s="6">
        <v>2000</v>
      </c>
      <c r="J12" s="6">
        <v>2000</v>
      </c>
    </row>
    <row r="13" spans="1:10" x14ac:dyDescent="0.15">
      <c r="C13" s="1"/>
      <c r="D13" s="1"/>
      <c r="E13" s="1"/>
      <c r="F13" s="1"/>
      <c r="G13" s="1"/>
      <c r="H13" s="1"/>
    </row>
    <row r="14" spans="1:10" x14ac:dyDescent="0.15">
      <c r="A14" t="s">
        <v>175</v>
      </c>
      <c r="B14" s="11" t="s">
        <v>224</v>
      </c>
      <c r="C14" s="2">
        <f t="shared" ref="C14:F14" si="1">C15+C16+C19+C23+C24+SUM(C27:C32)</f>
        <v>468272</v>
      </c>
      <c r="D14" s="2">
        <f t="shared" si="1"/>
        <v>341885</v>
      </c>
      <c r="E14" s="2">
        <f t="shared" si="1"/>
        <v>297810</v>
      </c>
      <c r="F14" s="2">
        <f t="shared" si="1"/>
        <v>229000</v>
      </c>
      <c r="G14" s="2">
        <f>G15+G16+G19+G23+G24+SUM(G27:G32)</f>
        <v>361442</v>
      </c>
      <c r="H14" s="2">
        <f t="shared" ref="H14:J14" si="2">H15+H16+H19+H23+H24+SUM(H27:H32)</f>
        <v>155070</v>
      </c>
      <c r="I14" s="2">
        <f t="shared" si="2"/>
        <v>253241</v>
      </c>
      <c r="J14" s="2">
        <f t="shared" si="2"/>
        <v>300469</v>
      </c>
    </row>
    <row r="15" spans="1:10" x14ac:dyDescent="0.15">
      <c r="B15" s="12" t="s">
        <v>176</v>
      </c>
      <c r="C15" s="2">
        <v>56740</v>
      </c>
      <c r="D15" s="2">
        <v>46020</v>
      </c>
      <c r="E15" s="2">
        <v>35680</v>
      </c>
      <c r="F15" s="2">
        <v>31380</v>
      </c>
      <c r="G15" s="2">
        <v>22440</v>
      </c>
      <c r="H15" s="2">
        <v>23160</v>
      </c>
      <c r="I15" s="6">
        <v>17580</v>
      </c>
      <c r="J15" s="6">
        <v>17580</v>
      </c>
    </row>
    <row r="16" spans="1:10" x14ac:dyDescent="0.15">
      <c r="B16" s="12" t="s">
        <v>177</v>
      </c>
      <c r="C16" s="2">
        <f>C17+C18</f>
        <v>126960</v>
      </c>
      <c r="D16" s="2">
        <f t="shared" ref="D16:J16" si="3">D17+D18</f>
        <v>99600</v>
      </c>
      <c r="E16" s="2">
        <f t="shared" si="3"/>
        <v>111000</v>
      </c>
      <c r="F16" s="2">
        <f t="shared" si="3"/>
        <v>116160</v>
      </c>
      <c r="G16" s="2">
        <f t="shared" si="3"/>
        <v>102000</v>
      </c>
      <c r="H16" s="2">
        <f t="shared" si="3"/>
        <v>78000</v>
      </c>
      <c r="I16" s="2">
        <f t="shared" si="3"/>
        <v>102000</v>
      </c>
      <c r="J16" s="2">
        <f t="shared" si="3"/>
        <v>95900</v>
      </c>
    </row>
    <row r="17" spans="2:10" x14ac:dyDescent="0.15">
      <c r="B17" s="80" t="s">
        <v>185</v>
      </c>
      <c r="C17" s="2">
        <v>92400</v>
      </c>
      <c r="D17" s="2">
        <v>99600</v>
      </c>
      <c r="E17" s="2">
        <v>90000</v>
      </c>
      <c r="F17" s="2">
        <v>87600</v>
      </c>
      <c r="G17" s="2">
        <v>82800</v>
      </c>
      <c r="H17" s="2">
        <v>78000</v>
      </c>
      <c r="I17" s="6">
        <v>82800</v>
      </c>
      <c r="J17" s="6">
        <v>77300</v>
      </c>
    </row>
    <row r="18" spans="2:10" x14ac:dyDescent="0.15">
      <c r="B18" s="80" t="s">
        <v>186</v>
      </c>
      <c r="C18" s="2">
        <v>34560</v>
      </c>
      <c r="D18" s="2"/>
      <c r="E18" s="2">
        <v>21000</v>
      </c>
      <c r="F18" s="2">
        <v>28560</v>
      </c>
      <c r="G18" s="2">
        <v>19200</v>
      </c>
      <c r="H18" s="2"/>
      <c r="I18" s="6">
        <v>19200</v>
      </c>
      <c r="J18" s="6">
        <v>18600</v>
      </c>
    </row>
    <row r="19" spans="2:10" x14ac:dyDescent="0.15">
      <c r="B19" s="12" t="s">
        <v>178</v>
      </c>
      <c r="C19" s="2">
        <f t="shared" ref="C19:F19" si="4">SUM(C20:C22)</f>
        <v>209095</v>
      </c>
      <c r="D19" s="2">
        <f t="shared" si="4"/>
        <v>109025</v>
      </c>
      <c r="E19" s="2">
        <f t="shared" si="4"/>
        <v>27426</v>
      </c>
      <c r="F19" s="2">
        <f t="shared" si="4"/>
        <v>34727</v>
      </c>
      <c r="G19" s="2">
        <f>SUM(G20:G22)</f>
        <v>37590</v>
      </c>
      <c r="H19" s="2">
        <f>SUM(H20:H22)</f>
        <v>41032</v>
      </c>
      <c r="I19" s="2">
        <f>SUM(I20:I22)</f>
        <v>37917</v>
      </c>
      <c r="J19" s="2">
        <f>SUM(J20:J22)</f>
        <v>33274</v>
      </c>
    </row>
    <row r="20" spans="2:10" x14ac:dyDescent="0.15">
      <c r="B20" s="80" t="s">
        <v>190</v>
      </c>
      <c r="C20" s="2">
        <v>204250</v>
      </c>
      <c r="D20" s="2">
        <v>105000</v>
      </c>
      <c r="E20" s="2">
        <v>25578</v>
      </c>
      <c r="F20" s="2">
        <v>32382</v>
      </c>
      <c r="G20" s="2">
        <v>37380</v>
      </c>
      <c r="H20" s="2">
        <v>37516</v>
      </c>
      <c r="I20" s="6">
        <v>33777</v>
      </c>
      <c r="J20" s="6">
        <v>30229</v>
      </c>
    </row>
    <row r="21" spans="2:10" x14ac:dyDescent="0.15">
      <c r="B21" s="80" t="s">
        <v>213</v>
      </c>
      <c r="C21" s="2">
        <v>1365</v>
      </c>
      <c r="D21" s="2">
        <f>420+315</f>
        <v>735</v>
      </c>
      <c r="E21" s="2"/>
      <c r="F21" s="2"/>
      <c r="G21" s="2">
        <v>210</v>
      </c>
      <c r="H21" s="2"/>
      <c r="I21" s="12">
        <v>216</v>
      </c>
      <c r="J21" s="12"/>
    </row>
    <row r="22" spans="2:10" x14ac:dyDescent="0.15">
      <c r="B22" s="80" t="s">
        <v>222</v>
      </c>
      <c r="C22" s="2">
        <v>3480</v>
      </c>
      <c r="D22" s="2">
        <v>3290</v>
      </c>
      <c r="E22" s="2">
        <v>1848</v>
      </c>
      <c r="F22" s="2">
        <v>2345</v>
      </c>
      <c r="G22" s="2"/>
      <c r="H22" s="2">
        <f>2616+900</f>
        <v>3516</v>
      </c>
      <c r="I22" s="6">
        <v>3924</v>
      </c>
      <c r="J22" s="6">
        <v>3045</v>
      </c>
    </row>
    <row r="23" spans="2:10" x14ac:dyDescent="0.15">
      <c r="B23" s="81" t="s">
        <v>241</v>
      </c>
      <c r="C23" s="2"/>
      <c r="D23" s="2"/>
      <c r="E23" s="2"/>
      <c r="F23" s="2"/>
      <c r="G23" s="2"/>
      <c r="H23" s="2"/>
      <c r="I23" s="6"/>
      <c r="J23" s="6"/>
    </row>
    <row r="24" spans="2:10" x14ac:dyDescent="0.15">
      <c r="B24" s="12" t="s">
        <v>179</v>
      </c>
      <c r="C24" s="2">
        <f>C25+C26</f>
        <v>64632</v>
      </c>
      <c r="D24" s="2">
        <f t="shared" ref="D24:J24" si="5">D25+D26</f>
        <v>6195</v>
      </c>
      <c r="E24" s="2">
        <f t="shared" si="5"/>
        <v>16656</v>
      </c>
      <c r="F24" s="2">
        <f t="shared" si="5"/>
        <v>5539</v>
      </c>
      <c r="G24" s="2">
        <f t="shared" si="5"/>
        <v>156665</v>
      </c>
      <c r="H24" s="2">
        <f t="shared" si="5"/>
        <v>11568</v>
      </c>
      <c r="I24" s="2">
        <f t="shared" si="5"/>
        <v>94180</v>
      </c>
      <c r="J24" s="2">
        <f t="shared" si="5"/>
        <v>17045</v>
      </c>
    </row>
    <row r="25" spans="2:10" x14ac:dyDescent="0.15">
      <c r="B25" s="80" t="s">
        <v>187</v>
      </c>
      <c r="C25" s="2">
        <f>64632-1800</f>
        <v>62832</v>
      </c>
      <c r="D25" s="2">
        <v>6195</v>
      </c>
      <c r="E25" s="2">
        <v>13266</v>
      </c>
      <c r="F25" s="2">
        <v>4689</v>
      </c>
      <c r="G25" s="2">
        <v>153655</v>
      </c>
      <c r="H25" s="2">
        <v>540</v>
      </c>
      <c r="I25" s="6">
        <v>85076</v>
      </c>
      <c r="J25" s="6">
        <v>3749</v>
      </c>
    </row>
    <row r="26" spans="2:10" x14ac:dyDescent="0.15">
      <c r="B26" s="80" t="s">
        <v>188</v>
      </c>
      <c r="C26" s="2">
        <v>1800</v>
      </c>
      <c r="D26" s="2"/>
      <c r="E26" s="2">
        <v>3390</v>
      </c>
      <c r="F26" s="2">
        <v>850</v>
      </c>
      <c r="G26" s="2">
        <f>850+640+1520</f>
        <v>3010</v>
      </c>
      <c r="H26" s="2">
        <f>1270+1270+1088+1088+872+1088+1088+1960+1304</f>
        <v>11028</v>
      </c>
      <c r="I26" s="6">
        <v>9104</v>
      </c>
      <c r="J26" s="6">
        <v>13296</v>
      </c>
    </row>
    <row r="27" spans="2:10" x14ac:dyDescent="0.15">
      <c r="B27" s="81" t="s">
        <v>205</v>
      </c>
      <c r="C27" s="2"/>
      <c r="D27" s="2"/>
      <c r="E27" s="2">
        <v>100000</v>
      </c>
      <c r="F27" s="2"/>
      <c r="G27" s="2"/>
      <c r="H27" s="2"/>
      <c r="I27" s="12"/>
      <c r="J27" s="12"/>
    </row>
    <row r="28" spans="2:10" x14ac:dyDescent="0.15">
      <c r="B28" s="12" t="s">
        <v>180</v>
      </c>
      <c r="C28" s="2">
        <v>10000</v>
      </c>
      <c r="D28" s="2">
        <v>10000</v>
      </c>
      <c r="E28" s="2">
        <v>7048</v>
      </c>
      <c r="F28" s="2"/>
      <c r="G28" s="2"/>
      <c r="H28" s="2"/>
      <c r="I28" s="12"/>
      <c r="J28" s="12"/>
    </row>
    <row r="29" spans="2:10" x14ac:dyDescent="0.15">
      <c r="B29" s="12" t="s">
        <v>181</v>
      </c>
      <c r="C29" s="2"/>
      <c r="D29" s="2"/>
      <c r="E29" s="2"/>
      <c r="F29" s="2">
        <v>6142</v>
      </c>
      <c r="G29" s="2">
        <v>38257</v>
      </c>
      <c r="H29" s="2"/>
      <c r="I29" s="12"/>
      <c r="J29" s="12"/>
    </row>
    <row r="30" spans="2:10" x14ac:dyDescent="0.15">
      <c r="B30" s="12" t="s">
        <v>182</v>
      </c>
      <c r="C30" s="2">
        <f>320+525</f>
        <v>845</v>
      </c>
      <c r="D30" s="2">
        <v>1045</v>
      </c>
      <c r="E30" s="2"/>
      <c r="F30" s="2">
        <v>275</v>
      </c>
      <c r="G30" s="2">
        <v>4490</v>
      </c>
      <c r="H30" s="2">
        <v>1310</v>
      </c>
      <c r="I30" s="6">
        <v>1564</v>
      </c>
      <c r="J30" s="6">
        <v>2100</v>
      </c>
    </row>
    <row r="31" spans="2:10" x14ac:dyDescent="0.15">
      <c r="B31" s="12" t="s">
        <v>203</v>
      </c>
      <c r="C31" s="2"/>
      <c r="D31" s="2">
        <v>70000</v>
      </c>
      <c r="E31" s="2"/>
      <c r="F31" s="2"/>
      <c r="G31" s="2"/>
      <c r="H31" s="2"/>
      <c r="I31" s="12"/>
      <c r="J31" s="12"/>
    </row>
    <row r="32" spans="2:10" x14ac:dyDescent="0.15">
      <c r="B32" s="12" t="s">
        <v>183</v>
      </c>
      <c r="C32" s="2"/>
      <c r="D32" s="2"/>
      <c r="E32" s="2"/>
      <c r="F32" s="2">
        <v>34777</v>
      </c>
      <c r="G32" s="2"/>
      <c r="H32" s="2"/>
      <c r="I32" s="12"/>
      <c r="J32" s="2">
        <v>134570</v>
      </c>
    </row>
    <row r="33" spans="1:10" x14ac:dyDescent="0.15">
      <c r="C33" s="1"/>
      <c r="D33" s="1"/>
      <c r="E33" s="1"/>
      <c r="F33" s="1"/>
      <c r="G33" s="1"/>
      <c r="H33" s="1"/>
    </row>
    <row r="34" spans="1:10" x14ac:dyDescent="0.15">
      <c r="A34" t="s">
        <v>189</v>
      </c>
      <c r="B34" s="12"/>
      <c r="C34" s="2">
        <f>C5-C14</f>
        <v>-114458</v>
      </c>
      <c r="D34" s="2">
        <f t="shared" ref="D34:J34" si="6">D5-D14</f>
        <v>77633</v>
      </c>
      <c r="E34" s="2">
        <f t="shared" si="6"/>
        <v>138010</v>
      </c>
      <c r="F34" s="2">
        <f t="shared" si="6"/>
        <v>69633</v>
      </c>
      <c r="G34" s="2">
        <f t="shared" si="6"/>
        <v>-101428</v>
      </c>
      <c r="H34" s="2">
        <f t="shared" si="6"/>
        <v>116959</v>
      </c>
      <c r="I34" s="2">
        <f t="shared" si="6"/>
        <v>9401</v>
      </c>
      <c r="J34" s="2">
        <f t="shared" si="6"/>
        <v>-42357</v>
      </c>
    </row>
    <row r="35" spans="1:10" x14ac:dyDescent="0.15">
      <c r="C35" s="1"/>
      <c r="D35" s="1"/>
      <c r="E35" s="1"/>
      <c r="F35" s="1"/>
      <c r="G35" s="1"/>
      <c r="H35" s="1"/>
    </row>
    <row r="36" spans="1:10" x14ac:dyDescent="0.15">
      <c r="A36" t="s">
        <v>191</v>
      </c>
      <c r="B36" s="11" t="s">
        <v>224</v>
      </c>
      <c r="C36" s="2">
        <f t="shared" ref="C36:G36" si="7">SUM(C37:C42)</f>
        <v>62832</v>
      </c>
      <c r="D36" s="2">
        <f t="shared" si="7"/>
        <v>6195</v>
      </c>
      <c r="E36" s="2">
        <f t="shared" si="7"/>
        <v>0</v>
      </c>
      <c r="F36" s="2">
        <f t="shared" si="7"/>
        <v>4689</v>
      </c>
      <c r="G36" s="2">
        <f t="shared" si="7"/>
        <v>153655</v>
      </c>
      <c r="H36" s="2">
        <f>SUM(H37:H42)</f>
        <v>540</v>
      </c>
      <c r="I36" s="2">
        <f>SUM(I37:I42)</f>
        <v>79748</v>
      </c>
      <c r="J36" s="2">
        <f>SUM(J37:J42)</f>
        <v>3749</v>
      </c>
    </row>
    <row r="37" spans="1:10" x14ac:dyDescent="0.15">
      <c r="B37" s="12" t="s">
        <v>221</v>
      </c>
      <c r="C37" s="2"/>
      <c r="D37" s="2"/>
      <c r="E37" s="2"/>
      <c r="F37" s="2"/>
      <c r="G37" s="2">
        <v>88725</v>
      </c>
      <c r="H37" s="2"/>
      <c r="I37" s="2">
        <v>34398</v>
      </c>
      <c r="J37" s="2"/>
    </row>
    <row r="38" spans="1:10" x14ac:dyDescent="0.15">
      <c r="B38" s="12" t="s">
        <v>215</v>
      </c>
      <c r="C38" s="2">
        <f>8200+17319+8200</f>
        <v>33719</v>
      </c>
      <c r="D38" s="2"/>
      <c r="E38" s="2"/>
      <c r="F38" s="2"/>
      <c r="G38" s="2">
        <v>24930</v>
      </c>
      <c r="H38" s="2"/>
      <c r="I38" s="2"/>
      <c r="J38" s="2"/>
    </row>
    <row r="39" spans="1:10" x14ac:dyDescent="0.15">
      <c r="B39" s="12" t="s">
        <v>216</v>
      </c>
      <c r="C39" s="2">
        <f>8707+8707+8707</f>
        <v>26121</v>
      </c>
      <c r="D39" s="2"/>
      <c r="E39" s="2"/>
      <c r="F39" s="2"/>
      <c r="G39" s="2"/>
      <c r="H39" s="2"/>
      <c r="I39" s="2">
        <v>45350</v>
      </c>
      <c r="J39" s="2"/>
    </row>
    <row r="40" spans="1:10" x14ac:dyDescent="0.15">
      <c r="B40" s="12" t="s">
        <v>200</v>
      </c>
      <c r="C40" s="2"/>
      <c r="D40" s="2">
        <v>6195</v>
      </c>
      <c r="E40" s="2"/>
      <c r="F40" s="2"/>
      <c r="G40" s="2"/>
      <c r="H40" s="2"/>
      <c r="I40" s="2"/>
      <c r="J40" s="2"/>
    </row>
    <row r="41" spans="1:10" x14ac:dyDescent="0.15">
      <c r="B41" s="12" t="s">
        <v>208</v>
      </c>
      <c r="C41" s="2"/>
      <c r="D41" s="2"/>
      <c r="E41" s="2"/>
      <c r="F41" s="2">
        <v>4689</v>
      </c>
      <c r="G41" s="2"/>
      <c r="H41" s="2"/>
      <c r="I41" s="2"/>
      <c r="J41" s="2"/>
    </row>
    <row r="42" spans="1:10" x14ac:dyDescent="0.15">
      <c r="B42" s="12" t="s">
        <v>192</v>
      </c>
      <c r="C42" s="2">
        <v>2992</v>
      </c>
      <c r="D42" s="2"/>
      <c r="E42" s="2"/>
      <c r="F42" s="2"/>
      <c r="G42" s="2">
        <v>40000</v>
      </c>
      <c r="H42" s="2">
        <v>540</v>
      </c>
      <c r="I42" s="2"/>
      <c r="J42" s="2">
        <v>3749</v>
      </c>
    </row>
    <row r="44" spans="1:10" x14ac:dyDescent="0.15">
      <c r="A44" t="s">
        <v>201</v>
      </c>
      <c r="B44" s="11" t="s">
        <v>224</v>
      </c>
      <c r="C44" s="2">
        <f t="shared" ref="C44:D44" si="8">C45+C46</f>
        <v>10000</v>
      </c>
      <c r="D44" s="2">
        <f t="shared" si="8"/>
        <v>10000</v>
      </c>
      <c r="E44" s="2">
        <f>E45+E46</f>
        <v>7048</v>
      </c>
      <c r="F44" s="2">
        <f t="shared" ref="F44:J44" si="9">F45+F46</f>
        <v>0</v>
      </c>
      <c r="G44" s="2">
        <f t="shared" si="9"/>
        <v>0</v>
      </c>
      <c r="H44" s="2">
        <f t="shared" si="9"/>
        <v>0</v>
      </c>
      <c r="I44" s="2">
        <f t="shared" si="9"/>
        <v>0</v>
      </c>
      <c r="J44" s="2">
        <f t="shared" si="9"/>
        <v>0</v>
      </c>
    </row>
    <row r="45" spans="1:10" x14ac:dyDescent="0.15">
      <c r="B45" s="12" t="s">
        <v>202</v>
      </c>
      <c r="C45" s="2">
        <v>10000</v>
      </c>
      <c r="D45" s="2">
        <v>10000</v>
      </c>
      <c r="E45" s="2"/>
      <c r="F45" s="2"/>
      <c r="G45" s="2"/>
      <c r="H45" s="2"/>
      <c r="I45" s="12"/>
      <c r="J45" s="12"/>
    </row>
    <row r="46" spans="1:10" x14ac:dyDescent="0.15">
      <c r="B46" s="12" t="s">
        <v>206</v>
      </c>
      <c r="C46" s="2"/>
      <c r="D46" s="2"/>
      <c r="E46" s="2">
        <v>7048</v>
      </c>
      <c r="F46" s="2"/>
      <c r="G46" s="2"/>
      <c r="H46" s="2"/>
      <c r="I46" s="12"/>
      <c r="J46" s="12"/>
    </row>
    <row r="47" spans="1:10" x14ac:dyDescent="0.15">
      <c r="C47" s="1"/>
      <c r="D47" s="1"/>
      <c r="E47" s="1"/>
      <c r="F47" s="1"/>
      <c r="G47" s="1"/>
      <c r="H47" s="1"/>
    </row>
    <row r="48" spans="1:10" x14ac:dyDescent="0.15">
      <c r="A48" t="s">
        <v>217</v>
      </c>
      <c r="B48" s="11" t="s">
        <v>224</v>
      </c>
      <c r="C48" s="2">
        <f t="shared" ref="C48:F48" si="10">SUM(C49:C50)</f>
        <v>0</v>
      </c>
      <c r="D48" s="2">
        <f t="shared" si="10"/>
        <v>0</v>
      </c>
      <c r="E48" s="2">
        <f t="shared" si="10"/>
        <v>0</v>
      </c>
      <c r="F48" s="2">
        <f t="shared" si="10"/>
        <v>6142</v>
      </c>
      <c r="G48" s="2">
        <f>SUM(G49:G50)</f>
        <v>38257</v>
      </c>
      <c r="H48" s="2">
        <f>SUM(H49:H50)</f>
        <v>0</v>
      </c>
      <c r="I48" s="2">
        <f>SUM(I49:I50)</f>
        <v>0</v>
      </c>
      <c r="J48" s="2">
        <f>SUM(J49:J50)</f>
        <v>0</v>
      </c>
    </row>
    <row r="49" spans="1:10" x14ac:dyDescent="0.15">
      <c r="B49" s="12" t="s">
        <v>218</v>
      </c>
      <c r="C49" s="2"/>
      <c r="D49" s="2"/>
      <c r="E49" s="2"/>
      <c r="F49" s="2"/>
      <c r="G49" s="2">
        <v>26257</v>
      </c>
      <c r="H49" s="2"/>
      <c r="I49" s="12"/>
      <c r="J49" s="12"/>
    </row>
    <row r="50" spans="1:10" x14ac:dyDescent="0.15">
      <c r="B50" s="12" t="s">
        <v>219</v>
      </c>
      <c r="C50" s="2"/>
      <c r="D50" s="2"/>
      <c r="E50" s="2"/>
      <c r="F50" s="2">
        <v>6142</v>
      </c>
      <c r="G50" s="2">
        <v>12000</v>
      </c>
      <c r="H50" s="2"/>
      <c r="I50" s="12"/>
      <c r="J50" s="12"/>
    </row>
    <row r="51" spans="1:10" x14ac:dyDescent="0.15">
      <c r="C51" s="1"/>
      <c r="D51" s="1"/>
      <c r="E51" s="1"/>
      <c r="F51" s="1"/>
      <c r="G51" s="1"/>
      <c r="H51" s="1"/>
    </row>
    <row r="52" spans="1:10" x14ac:dyDescent="0.15">
      <c r="A52" t="s">
        <v>211</v>
      </c>
      <c r="B52" s="11" t="s">
        <v>224</v>
      </c>
      <c r="C52" s="2">
        <f t="shared" ref="C52:E52" si="11">SUM(C53:C57)</f>
        <v>845</v>
      </c>
      <c r="D52" s="2">
        <f t="shared" si="11"/>
        <v>1045</v>
      </c>
      <c r="E52" s="2">
        <f t="shared" si="11"/>
        <v>0</v>
      </c>
      <c r="F52" s="2">
        <f>SUM(F53:F57)</f>
        <v>275</v>
      </c>
      <c r="G52" s="2">
        <f t="shared" ref="G52:I52" si="12">SUM(G53:G57)</f>
        <v>4490</v>
      </c>
      <c r="H52" s="2">
        <f t="shared" si="12"/>
        <v>1310</v>
      </c>
      <c r="I52" s="2">
        <f t="shared" si="12"/>
        <v>1564</v>
      </c>
      <c r="J52" s="2">
        <f t="shared" ref="J52" si="13">SUM(J53:J58)</f>
        <v>2100</v>
      </c>
    </row>
    <row r="53" spans="1:10" x14ac:dyDescent="0.15">
      <c r="B53" s="12" t="s">
        <v>212</v>
      </c>
      <c r="C53" s="2">
        <v>320</v>
      </c>
      <c r="D53" s="2"/>
      <c r="E53" s="2"/>
      <c r="F53" s="2">
        <f>80+90</f>
        <v>170</v>
      </c>
      <c r="G53" s="2">
        <f>90+80</f>
        <v>170</v>
      </c>
      <c r="H53" s="2">
        <v>902</v>
      </c>
      <c r="I53" s="12"/>
      <c r="J53" s="12">
        <v>246</v>
      </c>
    </row>
    <row r="54" spans="1:10" x14ac:dyDescent="0.15">
      <c r="B54" s="12" t="s">
        <v>213</v>
      </c>
      <c r="C54" s="2">
        <v>525</v>
      </c>
      <c r="D54" s="2">
        <v>525</v>
      </c>
      <c r="E54" s="2"/>
      <c r="F54" s="2">
        <f>105</f>
        <v>105</v>
      </c>
      <c r="G54" s="2"/>
      <c r="H54" s="2">
        <v>300</v>
      </c>
      <c r="I54" s="12">
        <v>432</v>
      </c>
      <c r="J54" s="12">
        <v>1674</v>
      </c>
    </row>
    <row r="55" spans="1:10" x14ac:dyDescent="0.15">
      <c r="B55" s="12" t="s">
        <v>220</v>
      </c>
      <c r="C55" s="2"/>
      <c r="D55" s="2"/>
      <c r="E55" s="2"/>
      <c r="F55" s="2"/>
      <c r="G55" s="2">
        <v>1320</v>
      </c>
      <c r="H55" s="2"/>
      <c r="I55" s="12"/>
      <c r="J55" s="12"/>
    </row>
    <row r="56" spans="1:10" x14ac:dyDescent="0.15">
      <c r="B56" s="12" t="s">
        <v>223</v>
      </c>
      <c r="C56" s="2"/>
      <c r="D56" s="2"/>
      <c r="E56" s="2"/>
      <c r="F56" s="2"/>
      <c r="G56" s="2"/>
      <c r="H56" s="2">
        <v>108</v>
      </c>
      <c r="I56" s="12">
        <v>432</v>
      </c>
      <c r="J56" s="12"/>
    </row>
    <row r="57" spans="1:10" x14ac:dyDescent="0.15">
      <c r="B57" s="12" t="s">
        <v>214</v>
      </c>
      <c r="C57" s="2"/>
      <c r="D57" s="2">
        <v>520</v>
      </c>
      <c r="E57" s="2"/>
      <c r="F57" s="2"/>
      <c r="G57" s="2">
        <v>3000</v>
      </c>
      <c r="H57" s="2"/>
      <c r="I57" s="12">
        <v>700</v>
      </c>
      <c r="J57" s="12">
        <v>180</v>
      </c>
    </row>
    <row r="58" spans="1:10" x14ac:dyDescent="0.15">
      <c r="C58" s="1"/>
      <c r="D58" s="1"/>
      <c r="E58" s="1"/>
      <c r="F58" s="1"/>
      <c r="G58" s="1"/>
      <c r="H58" s="1"/>
      <c r="J58" s="12"/>
    </row>
    <row r="59" spans="1:10" x14ac:dyDescent="0.15">
      <c r="A59" s="79" t="s">
        <v>209</v>
      </c>
      <c r="B59" s="11" t="s">
        <v>5</v>
      </c>
      <c r="C59" s="2">
        <f>SUM(C60:C61)</f>
        <v>0</v>
      </c>
      <c r="D59" s="2">
        <f t="shared" ref="D59:F59" si="14">SUM(D60:D61)</f>
        <v>0</v>
      </c>
      <c r="E59" s="2">
        <f t="shared" si="14"/>
        <v>0</v>
      </c>
      <c r="F59" s="2">
        <f t="shared" si="14"/>
        <v>34777</v>
      </c>
      <c r="G59" s="2">
        <f>SUM(G60:G61)</f>
        <v>0</v>
      </c>
      <c r="H59" s="2">
        <f>SUM(H60:H61)</f>
        <v>0</v>
      </c>
      <c r="I59" s="2">
        <f>SUM(I60:I61)</f>
        <v>0</v>
      </c>
      <c r="J59" s="2">
        <f>SUM(J60:J61)</f>
        <v>134570</v>
      </c>
    </row>
    <row r="60" spans="1:10" x14ac:dyDescent="0.15">
      <c r="B60" s="12" t="s">
        <v>210</v>
      </c>
      <c r="C60" s="2"/>
      <c r="D60" s="2"/>
      <c r="E60" s="2"/>
      <c r="F60" s="2">
        <v>34777</v>
      </c>
      <c r="G60" s="2"/>
      <c r="H60" s="2"/>
      <c r="I60" s="12"/>
      <c r="J60" s="12"/>
    </row>
    <row r="61" spans="1:10" x14ac:dyDescent="0.15">
      <c r="B61" s="93" t="s">
        <v>251</v>
      </c>
      <c r="C61" s="12"/>
      <c r="D61" s="12"/>
      <c r="E61" s="12"/>
      <c r="F61" s="12"/>
      <c r="G61" s="12"/>
      <c r="H61" s="12"/>
      <c r="I61" s="12"/>
      <c r="J61" s="2">
        <v>134570</v>
      </c>
    </row>
    <row r="62" spans="1:10" x14ac:dyDescent="0.15">
      <c r="J62" s="23"/>
    </row>
  </sheetData>
  <phoneticPr fontId="2"/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会費納入</vt:lpstr>
      <vt:lpstr>労山基金</vt:lpstr>
      <vt:lpstr>会友会計</vt:lpstr>
      <vt:lpstr>出納簿</vt:lpstr>
      <vt:lpstr>収支明細</vt:lpstr>
      <vt:lpstr>予算</vt:lpstr>
      <vt:lpstr>実績予算対比</vt:lpstr>
      <vt:lpstr>科目別推移</vt:lpstr>
      <vt:lpstr>出納簿!Print_Area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日清製粉グループ本社</dc:creator>
  <cp:lastModifiedBy>kuwabara</cp:lastModifiedBy>
  <cp:lastPrinted>2017-01-28T02:19:45Z</cp:lastPrinted>
  <dcterms:created xsi:type="dcterms:W3CDTF">2009-03-31T11:28:06Z</dcterms:created>
  <dcterms:modified xsi:type="dcterms:W3CDTF">2017-03-25T14:52:15Z</dcterms:modified>
</cp:coreProperties>
</file>